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14520" windowHeight="145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C64" i="1" l="1"/>
  <c r="AF64" i="1" s="1"/>
  <c r="AC66" i="1"/>
  <c r="AC65" i="1"/>
  <c r="AC62" i="1"/>
  <c r="AC55" i="1"/>
  <c r="AC54" i="1"/>
  <c r="AC53" i="1"/>
  <c r="AC51" i="1"/>
  <c r="AC44" i="1"/>
  <c r="AC43" i="1"/>
  <c r="AC42" i="1"/>
  <c r="AC40" i="1"/>
  <c r="AC33" i="1"/>
  <c r="AC32" i="1"/>
  <c r="AC31" i="1"/>
  <c r="AC29" i="1"/>
  <c r="AC22" i="1"/>
  <c r="AC21" i="1"/>
  <c r="AC20" i="1"/>
  <c r="AC18" i="1"/>
  <c r="AC77" i="1"/>
  <c r="AC76" i="1"/>
  <c r="AC75" i="1"/>
  <c r="AC73" i="1"/>
  <c r="O80" i="1"/>
  <c r="AG23" i="1" s="1"/>
  <c r="AE77" i="1"/>
  <c r="AE76" i="1"/>
  <c r="AE75" i="1"/>
  <c r="AE73" i="1"/>
  <c r="AD73" i="1"/>
  <c r="AG32" i="1" s="1"/>
  <c r="O69" i="1"/>
  <c r="AG22" i="1" s="1"/>
  <c r="AE66" i="1"/>
  <c r="AE65" i="1"/>
  <c r="AE64" i="1"/>
  <c r="AE62" i="1"/>
  <c r="AD62" i="1"/>
  <c r="AG31" i="1" s="1"/>
  <c r="O58" i="1"/>
  <c r="AG21" i="1" s="1"/>
  <c r="AE55" i="1"/>
  <c r="AE54" i="1"/>
  <c r="AE53" i="1"/>
  <c r="AE51" i="1"/>
  <c r="AD51" i="1"/>
  <c r="AG30" i="1" s="1"/>
  <c r="O47" i="1"/>
  <c r="AG20" i="1" s="1"/>
  <c r="AE45" i="1"/>
  <c r="AE44" i="1"/>
  <c r="AE43" i="1"/>
  <c r="AE42" i="1"/>
  <c r="AE40" i="1"/>
  <c r="AD40" i="1"/>
  <c r="O36" i="1"/>
  <c r="AG19" i="1" s="1"/>
  <c r="AE33" i="1"/>
  <c r="AE32" i="1"/>
  <c r="AE31" i="1"/>
  <c r="AE29" i="1"/>
  <c r="AD29" i="1"/>
  <c r="O25" i="1"/>
  <c r="AG18" i="1" s="1"/>
  <c r="AH23" i="1"/>
  <c r="AE23" i="1"/>
  <c r="AH22" i="1"/>
  <c r="AE22" i="1"/>
  <c r="AH21" i="1"/>
  <c r="AE21" i="1"/>
  <c r="AH20" i="1"/>
  <c r="AE20" i="1"/>
  <c r="AH19" i="1"/>
  <c r="AH18" i="1"/>
  <c r="AE18" i="1"/>
  <c r="AD18" i="1"/>
  <c r="AG27" i="1" s="1"/>
  <c r="AI9" i="1"/>
  <c r="AH9" i="1"/>
  <c r="AG9" i="1"/>
  <c r="AI8" i="1"/>
  <c r="AH8" i="1"/>
  <c r="AG8" i="1"/>
  <c r="AI7" i="1"/>
  <c r="AH7" i="1"/>
  <c r="AG7" i="1"/>
  <c r="AI6" i="1"/>
  <c r="AH6" i="1"/>
  <c r="AG6" i="1"/>
  <c r="AG29" i="1" l="1"/>
  <c r="AG28" i="1"/>
  <c r="AF3" i="1"/>
  <c r="AJ8" i="1"/>
  <c r="AJ9" i="1"/>
  <c r="AB7" i="1"/>
  <c r="AC7" i="1" s="1"/>
  <c r="Y9" i="1"/>
  <c r="Z9" i="1" s="1"/>
  <c r="AJ7" i="1"/>
  <c r="Y8" i="1"/>
  <c r="Z8" i="1" s="1"/>
  <c r="AB8" i="1"/>
  <c r="AC8" i="1" s="1"/>
  <c r="Y7" i="1"/>
  <c r="Z7" i="1" s="1"/>
  <c r="AB9" i="1"/>
  <c r="AC9" i="1" s="1"/>
  <c r="Y6" i="1"/>
  <c r="Z6" i="1" s="1"/>
  <c r="AB6" i="1"/>
  <c r="AG24" i="1"/>
  <c r="AJ6" i="1"/>
  <c r="X3" i="1"/>
  <c r="AB3" i="1"/>
  <c r="AE6" i="1"/>
  <c r="AD7" i="1" l="1"/>
  <c r="AG33" i="1"/>
  <c r="B14" i="1"/>
  <c r="AA7" i="1"/>
  <c r="AA6" i="1"/>
  <c r="AC3" i="1"/>
  <c r="AC6" i="1"/>
  <c r="AD6" i="1"/>
  <c r="B12" i="1" l="1"/>
  <c r="B13" i="1"/>
  <c r="E13" i="1" s="1"/>
</calcChain>
</file>

<file path=xl/comments1.xml><?xml version="1.0" encoding="utf-8"?>
<comments xmlns="http://schemas.openxmlformats.org/spreadsheetml/2006/main">
  <authors>
    <author>Sebastian Hoffmann</author>
  </authors>
  <commentList>
    <comment ref="AB5" authorId="0">
      <text>
        <r>
          <rPr>
            <b/>
            <sz val="8"/>
            <color indexed="81"/>
            <rFont val="Tahoma"/>
            <family val="2"/>
          </rPr>
          <t>Els Adriaens:</t>
        </r>
        <r>
          <rPr>
            <sz val="8"/>
            <color indexed="81"/>
            <rFont val="Tahoma"/>
            <family val="2"/>
          </rPr>
          <t xml:space="preserve">
the 2nd highest (for studies with 3 or 4 animals) or the 3rd highest (for studies with 5 or 6 animals) of the mean CO, IR, CR and CC scores </t>
        </r>
      </text>
    </comment>
    <comment ref="AG15" authorId="0">
      <text>
        <r>
          <rPr>
            <b/>
            <sz val="10"/>
            <color indexed="81"/>
            <rFont val="Tahoma"/>
            <family val="2"/>
          </rPr>
          <t>Sebastian Hoffmann:</t>
        </r>
        <r>
          <rPr>
            <sz val="10"/>
            <color indexed="81"/>
            <rFont val="Tahoma"/>
            <family val="2"/>
          </rPr>
          <t xml:space="preserve">
possible results:
&gt;21
21
14
7
3
1</t>
        </r>
      </text>
    </comment>
  </commentList>
</comments>
</file>

<file path=xl/sharedStrings.xml><?xml version="1.0" encoding="utf-8"?>
<sst xmlns="http://schemas.openxmlformats.org/spreadsheetml/2006/main" count="144" uniqueCount="69">
  <si>
    <t>SUMMARY</t>
  </si>
  <si>
    <t>EU DSD</t>
  </si>
  <si>
    <t>UN GHS / EU CLP</t>
  </si>
  <si>
    <t>US EPA</t>
  </si>
  <si>
    <t>CAS-Nr</t>
  </si>
  <si>
    <t>no. of animals</t>
  </si>
  <si>
    <t>Data entry</t>
  </si>
  <si>
    <t>Persistence (YES/NO/?, days)</t>
  </si>
  <si>
    <t>Data source</t>
  </si>
  <si>
    <t>Reference</t>
  </si>
  <si>
    <t>Date</t>
  </si>
  <si>
    <t>Testing lab</t>
  </si>
  <si>
    <t>study duration</t>
  </si>
  <si>
    <t>mean/median</t>
  </si>
  <si>
    <t>R36</t>
  </si>
  <si>
    <t>R41</t>
  </si>
  <si>
    <t>Cat. 2</t>
  </si>
  <si>
    <t>Cat. 1</t>
  </si>
  <si>
    <t>cornea of 4?</t>
  </si>
  <si>
    <t>max.</t>
  </si>
  <si>
    <t>day 7-20</t>
  </si>
  <si>
    <t>day 21</t>
  </si>
  <si>
    <t>class</t>
  </si>
  <si>
    <t>Species/strain</t>
  </si>
  <si>
    <t>physial state</t>
  </si>
  <si>
    <t>Quality check</t>
  </si>
  <si>
    <t>Cornea Opacity</t>
  </si>
  <si>
    <t>max. cornea</t>
  </si>
  <si>
    <t>Concentration</t>
  </si>
  <si>
    <t>amount</t>
  </si>
  <si>
    <t>Iris</t>
  </si>
  <si>
    <t>max. iris</t>
  </si>
  <si>
    <t>pH</t>
  </si>
  <si>
    <t>purity</t>
  </si>
  <si>
    <t>Extra QC</t>
  </si>
  <si>
    <t>Conjunctiva Redness</t>
  </si>
  <si>
    <t>max. redness</t>
  </si>
  <si>
    <t>Chemosis</t>
  </si>
  <si>
    <t>max. chemosis</t>
  </si>
  <si>
    <t>Classifications</t>
  </si>
  <si>
    <t>EU CLP (UN GHS)</t>
  </si>
  <si>
    <t>UN GHS subcategory (optional)</t>
  </si>
  <si>
    <t>reversible</t>
  </si>
  <si>
    <t>irreversible</t>
  </si>
  <si>
    <t>hour</t>
  </si>
  <si>
    <t>day</t>
  </si>
  <si>
    <t>Notes:</t>
  </si>
  <si>
    <t>mean</t>
  </si>
  <si>
    <t>max. score</t>
  </si>
  <si>
    <t>(EU DSD, EU</t>
  </si>
  <si>
    <t>(US EPA)</t>
  </si>
  <si>
    <t>Animal 1</t>
  </si>
  <si>
    <t>CLP, UN GHS)</t>
  </si>
  <si>
    <t xml:space="preserve">Area involved </t>
  </si>
  <si>
    <t>Discharge</t>
  </si>
  <si>
    <t>Irreversible effects at d21 (No = 0; Yes = 1 ; unknown = ?):</t>
  </si>
  <si>
    <t>EU DSD, EU CLP and UN GHS</t>
  </si>
  <si>
    <t>EU DSD, EU CLP and UN GHS full reversibility after … days</t>
  </si>
  <si>
    <t>Animal 2</t>
  </si>
  <si>
    <t>?</t>
  </si>
  <si>
    <t>Animal 3</t>
  </si>
  <si>
    <t>Animal 4</t>
  </si>
  <si>
    <t>Animal 5</t>
  </si>
  <si>
    <t>Animal 6</t>
  </si>
  <si>
    <t>Majority</t>
  </si>
  <si>
    <t>Chemical</t>
  </si>
  <si>
    <t>Chemical source</t>
  </si>
  <si>
    <r>
      <t xml:space="preserve">Note: </t>
    </r>
    <r>
      <rPr>
        <sz val="8"/>
        <color theme="1"/>
        <rFont val="Arial"/>
        <family val="2"/>
      </rPr>
      <t>This template was developed by Els Adriaens, João Barroso, Chantra Eskes and Sebastian Hoffmann</t>
    </r>
  </si>
  <si>
    <t>MMAS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</si>
</sst>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2" borderId="1" xfId="0" applyFill="1" applyBorder="1"/>
    <xf numFmtId="0" fontId="0" fillId="2" borderId="0" xfId="0" applyFill="1"/>
    <xf numFmtId="0" fontId="0" fillId="2" borderId="0" xfId="0" applyFill="1" applyBorder="1"/>
    <xf numFmtId="0" fontId="0" fillId="2" borderId="2" xfId="0" applyFill="1" applyBorder="1"/>
    <xf numFmtId="0" fontId="0" fillId="0" borderId="0" xfId="0" applyFill="1"/>
    <xf numFmtId="0" fontId="1" fillId="0" borderId="1" xfId="0" applyFont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0" fillId="2" borderId="6" xfId="0" applyFill="1" applyBorder="1"/>
    <xf numFmtId="0" fontId="0" fillId="0" borderId="7" xfId="0" applyBorder="1"/>
    <xf numFmtId="0" fontId="0" fillId="2" borderId="9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0" xfId="0" applyFill="1" applyBorder="1"/>
    <xf numFmtId="0" fontId="0" fillId="4" borderId="0" xfId="0" applyFill="1" applyAlignment="1">
      <alignment horizontal="right"/>
    </xf>
    <xf numFmtId="0" fontId="3" fillId="4" borderId="0" xfId="0" applyFont="1" applyFill="1"/>
    <xf numFmtId="0" fontId="3" fillId="2" borderId="0" xfId="0" applyFont="1" applyFill="1" applyBorder="1"/>
    <xf numFmtId="0" fontId="3" fillId="2" borderId="10" xfId="0" applyFont="1" applyFill="1" applyBorder="1"/>
    <xf numFmtId="0" fontId="4" fillId="4" borderId="0" xfId="0" applyFont="1" applyFill="1" applyAlignment="1">
      <alignment horizontal="right"/>
    </xf>
    <xf numFmtId="0" fontId="0" fillId="2" borderId="11" xfId="0" applyFill="1" applyBorder="1"/>
    <xf numFmtId="0" fontId="0" fillId="2" borderId="12" xfId="0" applyFill="1" applyBorder="1"/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3" fillId="2" borderId="0" xfId="0" applyFont="1" applyFill="1"/>
    <xf numFmtId="0" fontId="0" fillId="2" borderId="13" xfId="0" applyFill="1" applyBorder="1"/>
    <xf numFmtId="0" fontId="0" fillId="2" borderId="8" xfId="0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right"/>
    </xf>
    <xf numFmtId="0" fontId="0" fillId="2" borderId="10" xfId="0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2" fontId="3" fillId="4" borderId="0" xfId="0" applyNumberFormat="1" applyFont="1" applyFill="1" applyAlignment="1">
      <alignment horizontal="right"/>
    </xf>
    <xf numFmtId="0" fontId="3" fillId="4" borderId="0" xfId="0" applyFont="1" applyFill="1" applyAlignment="1">
      <alignment horizontal="right"/>
    </xf>
    <xf numFmtId="0" fontId="3" fillId="4" borderId="10" xfId="0" applyFont="1" applyFill="1" applyBorder="1" applyAlignment="1">
      <alignment horizontal="right"/>
    </xf>
    <xf numFmtId="2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0" xfId="0" applyFont="1" applyFill="1" applyBorder="1"/>
    <xf numFmtId="0" fontId="4" fillId="4" borderId="10" xfId="0" applyFont="1" applyFill="1" applyBorder="1"/>
    <xf numFmtId="0" fontId="0" fillId="4" borderId="2" xfId="0" applyFill="1" applyBorder="1"/>
    <xf numFmtId="0" fontId="3" fillId="2" borderId="10" xfId="0" applyFont="1" applyFill="1" applyBorder="1" applyAlignment="1">
      <alignment horizontal="center"/>
    </xf>
    <xf numFmtId="0" fontId="3" fillId="0" borderId="7" xfId="0" applyFont="1" applyFill="1" applyBorder="1"/>
    <xf numFmtId="0" fontId="0" fillId="2" borderId="5" xfId="0" applyFill="1" applyBorder="1"/>
    <xf numFmtId="0" fontId="3" fillId="2" borderId="1" xfId="0" applyFont="1" applyFill="1" applyBorder="1"/>
    <xf numFmtId="2" fontId="3" fillId="4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2" fontId="3" fillId="4" borderId="3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3" xfId="0" applyFill="1" applyBorder="1"/>
    <xf numFmtId="0" fontId="3" fillId="4" borderId="1" xfId="0" applyFont="1" applyFill="1" applyBorder="1"/>
    <xf numFmtId="0" fontId="4" fillId="4" borderId="5" xfId="0" applyFont="1" applyFill="1" applyBorder="1"/>
    <xf numFmtId="0" fontId="0" fillId="4" borderId="6" xfId="0" applyFill="1" applyBorder="1"/>
    <xf numFmtId="0" fontId="0" fillId="2" borderId="7" xfId="0" applyFill="1" applyBorder="1"/>
    <xf numFmtId="0" fontId="1" fillId="0" borderId="4" xfId="0" applyFont="1" applyBorder="1"/>
    <xf numFmtId="0" fontId="0" fillId="0" borderId="1" xfId="0" applyBorder="1"/>
    <xf numFmtId="0" fontId="5" fillId="4" borderId="8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right"/>
    </xf>
    <xf numFmtId="0" fontId="0" fillId="0" borderId="9" xfId="0" applyBorder="1"/>
    <xf numFmtId="0" fontId="0" fillId="0" borderId="4" xfId="0" applyBorder="1"/>
    <xf numFmtId="0" fontId="5" fillId="4" borderId="4" xfId="0" applyFont="1" applyFill="1" applyBorder="1"/>
    <xf numFmtId="0" fontId="4" fillId="2" borderId="0" xfId="0" applyFont="1" applyFill="1" applyBorder="1"/>
    <xf numFmtId="0" fontId="0" fillId="0" borderId="8" xfId="0" applyFill="1" applyBorder="1"/>
    <xf numFmtId="0" fontId="3" fillId="2" borderId="14" xfId="0" applyFont="1" applyFill="1" applyBorder="1"/>
    <xf numFmtId="0" fontId="4" fillId="2" borderId="14" xfId="0" applyFont="1" applyFill="1" applyBorder="1"/>
    <xf numFmtId="0" fontId="4" fillId="2" borderId="2" xfId="0" applyFont="1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6" xfId="0" applyFill="1" applyBorder="1" applyAlignment="1">
      <alignment horizontal="right"/>
    </xf>
    <xf numFmtId="0" fontId="0" fillId="2" borderId="18" xfId="0" applyFill="1" applyBorder="1"/>
    <xf numFmtId="0" fontId="3" fillId="2" borderId="19" xfId="0" applyFont="1" applyFill="1" applyBorder="1"/>
    <xf numFmtId="0" fontId="3" fillId="2" borderId="20" xfId="0" applyFont="1" applyFill="1" applyBorder="1" applyAlignment="1">
      <alignment horizontal="right"/>
    </xf>
    <xf numFmtId="0" fontId="3" fillId="2" borderId="21" xfId="0" applyFont="1" applyFill="1" applyBorder="1"/>
    <xf numFmtId="0" fontId="4" fillId="2" borderId="21" xfId="0" applyFont="1" applyFill="1" applyBorder="1"/>
    <xf numFmtId="0" fontId="1" fillId="0" borderId="22" xfId="0" applyFont="1" applyBorder="1"/>
    <xf numFmtId="0" fontId="3" fillId="0" borderId="5" xfId="0" applyFont="1" applyBorder="1"/>
    <xf numFmtId="0" fontId="0" fillId="0" borderId="23" xfId="0" applyBorder="1"/>
    <xf numFmtId="0" fontId="0" fillId="0" borderId="5" xfId="0" applyBorder="1"/>
    <xf numFmtId="2" fontId="3" fillId="2" borderId="13" xfId="0" applyNumberFormat="1" applyFont="1" applyFill="1" applyBorder="1"/>
    <xf numFmtId="2" fontId="0" fillId="2" borderId="0" xfId="0" applyNumberFormat="1" applyFill="1" applyBorder="1"/>
    <xf numFmtId="0" fontId="4" fillId="2" borderId="10" xfId="0" applyFont="1" applyFill="1" applyBorder="1"/>
    <xf numFmtId="0" fontId="4" fillId="0" borderId="0" xfId="0" applyFont="1" applyBorder="1"/>
    <xf numFmtId="0" fontId="0" fillId="0" borderId="24" xfId="0" applyBorder="1"/>
    <xf numFmtId="2" fontId="3" fillId="4" borderId="13" xfId="0" applyNumberFormat="1" applyFont="1" applyFill="1" applyBorder="1"/>
    <xf numFmtId="1" fontId="3" fillId="4" borderId="0" xfId="0" applyNumberFormat="1" applyFont="1" applyFill="1" applyBorder="1"/>
    <xf numFmtId="0" fontId="3" fillId="4" borderId="10" xfId="0" applyFont="1" applyFill="1" applyBorder="1"/>
    <xf numFmtId="1" fontId="3" fillId="4" borderId="21" xfId="0" applyNumberFormat="1" applyFont="1" applyFill="1" applyBorder="1" applyAlignment="1">
      <alignment horizontal="right"/>
    </xf>
    <xf numFmtId="0" fontId="4" fillId="4" borderId="21" xfId="0" applyFont="1" applyFill="1" applyBorder="1" applyAlignment="1">
      <alignment horizontal="right"/>
    </xf>
    <xf numFmtId="2" fontId="3" fillId="2" borderId="0" xfId="0" applyNumberFormat="1" applyFont="1" applyFill="1" applyBorder="1"/>
    <xf numFmtId="0" fontId="0" fillId="0" borderId="25" xfId="0" applyBorder="1"/>
    <xf numFmtId="2" fontId="6" fillId="2" borderId="13" xfId="0" applyNumberFormat="1" applyFont="1" applyFill="1" applyBorder="1"/>
    <xf numFmtId="0" fontId="6" fillId="2" borderId="10" xfId="0" applyFont="1" applyFill="1" applyBorder="1"/>
    <xf numFmtId="1" fontId="3" fillId="4" borderId="23" xfId="0" applyNumberFormat="1" applyFont="1" applyFill="1" applyBorder="1" applyAlignment="1">
      <alignment horizontal="right"/>
    </xf>
    <xf numFmtId="0" fontId="4" fillId="4" borderId="23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left" vertical="center"/>
    </xf>
    <xf numFmtId="0" fontId="3" fillId="0" borderId="16" xfId="0" applyFont="1" applyBorder="1"/>
    <xf numFmtId="0" fontId="3" fillId="0" borderId="17" xfId="0" applyFont="1" applyBorder="1" applyAlignment="1">
      <alignment horizontal="right"/>
    </xf>
    <xf numFmtId="1" fontId="3" fillId="2" borderId="13" xfId="0" applyNumberFormat="1" applyFont="1" applyFill="1" applyBorder="1"/>
    <xf numFmtId="0" fontId="4" fillId="2" borderId="0" xfId="0" applyFont="1" applyFill="1"/>
    <xf numFmtId="0" fontId="3" fillId="4" borderId="23" xfId="0" applyFont="1" applyFill="1" applyBorder="1" applyAlignment="1">
      <alignment horizontal="right"/>
    </xf>
    <xf numFmtId="0" fontId="0" fillId="0" borderId="27" xfId="0" applyBorder="1" applyAlignment="1"/>
    <xf numFmtId="0" fontId="0" fillId="2" borderId="27" xfId="0" applyFill="1" applyBorder="1" applyAlignment="1">
      <alignment horizontal="right"/>
    </xf>
    <xf numFmtId="0" fontId="0" fillId="2" borderId="28" xfId="0" applyFill="1" applyBorder="1" applyAlignment="1">
      <alignment horizontal="right"/>
    </xf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 applyAlignment="1">
      <alignment horizontal="right"/>
    </xf>
    <xf numFmtId="0" fontId="3" fillId="4" borderId="29" xfId="0" applyFont="1" applyFill="1" applyBorder="1" applyAlignment="1">
      <alignment horizontal="right"/>
    </xf>
    <xf numFmtId="0" fontId="0" fillId="2" borderId="27" xfId="0" applyFill="1" applyBorder="1"/>
    <xf numFmtId="0" fontId="0" fillId="2" borderId="28" xfId="0" applyFill="1" applyBorder="1"/>
    <xf numFmtId="1" fontId="3" fillId="2" borderId="13" xfId="0" applyNumberFormat="1" applyFont="1" applyFill="1" applyBorder="1" applyAlignment="1">
      <alignment horizontal="right"/>
    </xf>
    <xf numFmtId="2" fontId="3" fillId="4" borderId="14" xfId="0" applyNumberFormat="1" applyFont="1" applyFill="1" applyBorder="1" applyAlignment="1">
      <alignment horizontal="right"/>
    </xf>
    <xf numFmtId="2" fontId="3" fillId="4" borderId="21" xfId="0" applyNumberFormat="1" applyFont="1" applyFill="1" applyBorder="1" applyAlignment="1">
      <alignment horizontal="right"/>
    </xf>
    <xf numFmtId="2" fontId="3" fillId="4" borderId="23" xfId="0" applyNumberFormat="1" applyFont="1" applyFill="1" applyBorder="1" applyAlignment="1">
      <alignment horizontal="right"/>
    </xf>
    <xf numFmtId="0" fontId="3" fillId="4" borderId="23" xfId="0" applyFont="1" applyFill="1" applyBorder="1"/>
    <xf numFmtId="2" fontId="6" fillId="2" borderId="0" xfId="0" applyNumberFormat="1" applyFont="1" applyFill="1"/>
    <xf numFmtId="2" fontId="3" fillId="2" borderId="0" xfId="0" applyNumberFormat="1" applyFont="1" applyFill="1"/>
    <xf numFmtId="1" fontId="3" fillId="2" borderId="0" xfId="0" applyNumberFormat="1" applyFont="1" applyFill="1"/>
    <xf numFmtId="1" fontId="3" fillId="2" borderId="33" xfId="0" applyNumberFormat="1" applyFont="1" applyFill="1" applyBorder="1" applyAlignment="1">
      <alignment horizontal="right"/>
    </xf>
    <xf numFmtId="2" fontId="0" fillId="2" borderId="27" xfId="0" applyNumberFormat="1" applyFill="1" applyBorder="1"/>
    <xf numFmtId="0" fontId="3" fillId="2" borderId="28" xfId="0" applyFont="1" applyFill="1" applyBorder="1"/>
    <xf numFmtId="0" fontId="0" fillId="2" borderId="34" xfId="0" applyFill="1" applyBorder="1"/>
    <xf numFmtId="0" fontId="0" fillId="0" borderId="23" xfId="0" applyBorder="1" applyAlignment="1">
      <alignment horizontal="right"/>
    </xf>
    <xf numFmtId="0" fontId="1" fillId="0" borderId="0" xfId="0" applyFont="1" applyFill="1" applyBorder="1" applyProtection="1">
      <protection hidden="1"/>
    </xf>
    <xf numFmtId="0" fontId="0" fillId="2" borderId="13" xfId="0" applyFill="1" applyBorder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2" borderId="10" xfId="0" applyFill="1" applyBorder="1" applyAlignment="1" applyProtection="1">
      <alignment horizontal="left" vertical="top"/>
      <protection locked="0"/>
    </xf>
    <xf numFmtId="0" fontId="0" fillId="2" borderId="33" xfId="0" applyFill="1" applyBorder="1" applyAlignment="1" applyProtection="1">
      <alignment horizontal="left" vertical="top"/>
      <protection locked="0"/>
    </xf>
    <xf numFmtId="0" fontId="0" fillId="2" borderId="27" xfId="0" applyFill="1" applyBorder="1" applyAlignment="1" applyProtection="1">
      <alignment horizontal="left" vertical="top"/>
      <protection locked="0"/>
    </xf>
    <xf numFmtId="0" fontId="0" fillId="2" borderId="28" xfId="0" applyFill="1" applyBorder="1" applyAlignment="1" applyProtection="1">
      <alignment horizontal="left" vertical="top"/>
      <protection locked="0"/>
    </xf>
    <xf numFmtId="0" fontId="0" fillId="3" borderId="9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vertical="top"/>
      <protection locked="0"/>
    </xf>
    <xf numFmtId="9" fontId="0" fillId="3" borderId="8" xfId="0" applyNumberFormat="1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10" fontId="0" fillId="3" borderId="8" xfId="0" applyNumberFormat="1" applyFill="1" applyBorder="1" applyAlignment="1" applyProtection="1">
      <alignment vertical="top"/>
      <protection locked="0"/>
    </xf>
    <xf numFmtId="164" fontId="3" fillId="3" borderId="8" xfId="0" applyNumberFormat="1" applyFont="1" applyFill="1" applyBorder="1" applyAlignment="1" applyProtection="1">
      <alignment horizontal="right" vertical="top"/>
      <protection locked="0"/>
    </xf>
    <xf numFmtId="0" fontId="2" fillId="3" borderId="4" xfId="0" applyFont="1" applyFill="1" applyBorder="1" applyAlignment="1" applyProtection="1">
      <alignment horizontal="left" vertical="top"/>
      <protection locked="0"/>
    </xf>
    <xf numFmtId="0" fontId="2" fillId="3" borderId="9" xfId="0" applyFont="1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right" vertical="center"/>
      <protection locked="0"/>
    </xf>
    <xf numFmtId="0" fontId="0" fillId="3" borderId="9" xfId="0" applyFill="1" applyBorder="1" applyAlignment="1" applyProtection="1">
      <alignment horizontal="right" vertical="center"/>
      <protection locked="0"/>
    </xf>
    <xf numFmtId="0" fontId="0" fillId="3" borderId="8" xfId="0" applyFill="1" applyBorder="1" applyAlignment="1" applyProtection="1">
      <alignment horizontal="right" vertical="center"/>
      <protection locked="0"/>
    </xf>
    <xf numFmtId="0" fontId="0" fillId="3" borderId="20" xfId="0" applyFill="1" applyBorder="1" applyAlignment="1" applyProtection="1">
      <alignment horizontal="right" vertical="center"/>
      <protection locked="0"/>
    </xf>
    <xf numFmtId="0" fontId="0" fillId="3" borderId="14" xfId="0" applyFill="1" applyBorder="1" applyAlignment="1" applyProtection="1">
      <alignment horizontal="right" vertical="center"/>
      <protection locked="0"/>
    </xf>
    <xf numFmtId="0" fontId="0" fillId="3" borderId="26" xfId="0" applyFill="1" applyBorder="1" applyAlignment="1" applyProtection="1">
      <alignment horizontal="right" vertical="center"/>
      <protection locked="0"/>
    </xf>
    <xf numFmtId="0" fontId="0" fillId="3" borderId="29" xfId="0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87"/>
  <sheetViews>
    <sheetView tabSelected="1" zoomScale="85" zoomScaleNormal="85" workbookViewId="0">
      <selection activeCell="D3" sqref="D3"/>
    </sheetView>
  </sheetViews>
  <sheetFormatPr defaultRowHeight="11.25" x14ac:dyDescent="0.2"/>
  <cols>
    <col min="1" max="1" width="47.5" customWidth="1"/>
    <col min="2" max="2" width="17.33203125" customWidth="1"/>
    <col min="3" max="3" width="20.6640625" customWidth="1"/>
    <col min="4" max="4" width="10" customWidth="1"/>
    <col min="5" max="5" width="9.33203125" bestFit="1" customWidth="1"/>
    <col min="6" max="9" width="5.33203125" customWidth="1"/>
    <col min="10" max="10" width="6.5" customWidth="1"/>
    <col min="11" max="22" width="5.33203125" customWidth="1"/>
    <col min="23" max="23" width="31.6640625" customWidth="1"/>
    <col min="24" max="24" width="8.1640625" customWidth="1"/>
    <col min="25" max="25" width="6.33203125" customWidth="1"/>
    <col min="26" max="26" width="5.33203125" customWidth="1"/>
    <col min="27" max="27" width="5.6640625" customWidth="1"/>
    <col min="28" max="28" width="12" customWidth="1"/>
    <col min="29" max="29" width="8.83203125" customWidth="1"/>
    <col min="30" max="30" width="15.5" customWidth="1"/>
    <col min="31" max="31" width="14.6640625" customWidth="1"/>
    <col min="32" max="32" width="16.83203125" customWidth="1"/>
    <col min="33" max="33" width="14.6640625" customWidth="1"/>
    <col min="34" max="34" width="13.1640625" customWidth="1"/>
    <col min="35" max="35" width="7.5" customWidth="1"/>
    <col min="36" max="36" width="7" customWidth="1"/>
    <col min="37" max="41" width="10.6640625" style="5" customWidth="1"/>
    <col min="257" max="257" width="45.5" customWidth="1"/>
    <col min="258" max="258" width="17.33203125" customWidth="1"/>
    <col min="259" max="259" width="20.6640625" customWidth="1"/>
    <col min="260" max="260" width="10" customWidth="1"/>
    <col min="261" max="261" width="9.33203125" bestFit="1" customWidth="1"/>
    <col min="262" max="265" width="5.33203125" customWidth="1"/>
    <col min="266" max="266" width="6.5" customWidth="1"/>
    <col min="267" max="278" width="5.33203125" customWidth="1"/>
    <col min="279" max="279" width="31.6640625" customWidth="1"/>
    <col min="280" max="280" width="8.1640625" customWidth="1"/>
    <col min="281" max="281" width="6.33203125" customWidth="1"/>
    <col min="282" max="282" width="5.33203125" customWidth="1"/>
    <col min="283" max="283" width="5.6640625" customWidth="1"/>
    <col min="284" max="284" width="12" customWidth="1"/>
    <col min="285" max="285" width="8.83203125" customWidth="1"/>
    <col min="286" max="286" width="15.5" customWidth="1"/>
    <col min="287" max="287" width="14.6640625" customWidth="1"/>
    <col min="288" max="288" width="16.83203125" customWidth="1"/>
    <col min="289" max="289" width="14.6640625" customWidth="1"/>
    <col min="290" max="290" width="13.1640625" customWidth="1"/>
    <col min="291" max="291" width="7.5" customWidth="1"/>
    <col min="292" max="292" width="7" customWidth="1"/>
    <col min="293" max="297" width="10.6640625" customWidth="1"/>
    <col min="513" max="513" width="45.5" customWidth="1"/>
    <col min="514" max="514" width="17.33203125" customWidth="1"/>
    <col min="515" max="515" width="20.6640625" customWidth="1"/>
    <col min="516" max="516" width="10" customWidth="1"/>
    <col min="517" max="517" width="9.33203125" bestFit="1" customWidth="1"/>
    <col min="518" max="521" width="5.33203125" customWidth="1"/>
    <col min="522" max="522" width="6.5" customWidth="1"/>
    <col min="523" max="534" width="5.33203125" customWidth="1"/>
    <col min="535" max="535" width="31.6640625" customWidth="1"/>
    <col min="536" max="536" width="8.1640625" customWidth="1"/>
    <col min="537" max="537" width="6.33203125" customWidth="1"/>
    <col min="538" max="538" width="5.33203125" customWidth="1"/>
    <col min="539" max="539" width="5.6640625" customWidth="1"/>
    <col min="540" max="540" width="12" customWidth="1"/>
    <col min="541" max="541" width="8.83203125" customWidth="1"/>
    <col min="542" max="542" width="15.5" customWidth="1"/>
    <col min="543" max="543" width="14.6640625" customWidth="1"/>
    <col min="544" max="544" width="16.83203125" customWidth="1"/>
    <col min="545" max="545" width="14.6640625" customWidth="1"/>
    <col min="546" max="546" width="13.1640625" customWidth="1"/>
    <col min="547" max="547" width="7.5" customWidth="1"/>
    <col min="548" max="548" width="7" customWidth="1"/>
    <col min="549" max="553" width="10.6640625" customWidth="1"/>
    <col min="769" max="769" width="45.5" customWidth="1"/>
    <col min="770" max="770" width="17.33203125" customWidth="1"/>
    <col min="771" max="771" width="20.6640625" customWidth="1"/>
    <col min="772" max="772" width="10" customWidth="1"/>
    <col min="773" max="773" width="9.33203125" bestFit="1" customWidth="1"/>
    <col min="774" max="777" width="5.33203125" customWidth="1"/>
    <col min="778" max="778" width="6.5" customWidth="1"/>
    <col min="779" max="790" width="5.33203125" customWidth="1"/>
    <col min="791" max="791" width="31.6640625" customWidth="1"/>
    <col min="792" max="792" width="8.1640625" customWidth="1"/>
    <col min="793" max="793" width="6.33203125" customWidth="1"/>
    <col min="794" max="794" width="5.33203125" customWidth="1"/>
    <col min="795" max="795" width="5.6640625" customWidth="1"/>
    <col min="796" max="796" width="12" customWidth="1"/>
    <col min="797" max="797" width="8.83203125" customWidth="1"/>
    <col min="798" max="798" width="15.5" customWidth="1"/>
    <col min="799" max="799" width="14.6640625" customWidth="1"/>
    <col min="800" max="800" width="16.83203125" customWidth="1"/>
    <col min="801" max="801" width="14.6640625" customWidth="1"/>
    <col min="802" max="802" width="13.1640625" customWidth="1"/>
    <col min="803" max="803" width="7.5" customWidth="1"/>
    <col min="804" max="804" width="7" customWidth="1"/>
    <col min="805" max="809" width="10.6640625" customWidth="1"/>
    <col min="1025" max="1025" width="45.5" customWidth="1"/>
    <col min="1026" max="1026" width="17.33203125" customWidth="1"/>
    <col min="1027" max="1027" width="20.6640625" customWidth="1"/>
    <col min="1028" max="1028" width="10" customWidth="1"/>
    <col min="1029" max="1029" width="9.33203125" bestFit="1" customWidth="1"/>
    <col min="1030" max="1033" width="5.33203125" customWidth="1"/>
    <col min="1034" max="1034" width="6.5" customWidth="1"/>
    <col min="1035" max="1046" width="5.33203125" customWidth="1"/>
    <col min="1047" max="1047" width="31.6640625" customWidth="1"/>
    <col min="1048" max="1048" width="8.1640625" customWidth="1"/>
    <col min="1049" max="1049" width="6.33203125" customWidth="1"/>
    <col min="1050" max="1050" width="5.33203125" customWidth="1"/>
    <col min="1051" max="1051" width="5.6640625" customWidth="1"/>
    <col min="1052" max="1052" width="12" customWidth="1"/>
    <col min="1053" max="1053" width="8.83203125" customWidth="1"/>
    <col min="1054" max="1054" width="15.5" customWidth="1"/>
    <col min="1055" max="1055" width="14.6640625" customWidth="1"/>
    <col min="1056" max="1056" width="16.83203125" customWidth="1"/>
    <col min="1057" max="1057" width="14.6640625" customWidth="1"/>
    <col min="1058" max="1058" width="13.1640625" customWidth="1"/>
    <col min="1059" max="1059" width="7.5" customWidth="1"/>
    <col min="1060" max="1060" width="7" customWidth="1"/>
    <col min="1061" max="1065" width="10.6640625" customWidth="1"/>
    <col min="1281" max="1281" width="45.5" customWidth="1"/>
    <col min="1282" max="1282" width="17.33203125" customWidth="1"/>
    <col min="1283" max="1283" width="20.6640625" customWidth="1"/>
    <col min="1284" max="1284" width="10" customWidth="1"/>
    <col min="1285" max="1285" width="9.33203125" bestFit="1" customWidth="1"/>
    <col min="1286" max="1289" width="5.33203125" customWidth="1"/>
    <col min="1290" max="1290" width="6.5" customWidth="1"/>
    <col min="1291" max="1302" width="5.33203125" customWidth="1"/>
    <col min="1303" max="1303" width="31.6640625" customWidth="1"/>
    <col min="1304" max="1304" width="8.1640625" customWidth="1"/>
    <col min="1305" max="1305" width="6.33203125" customWidth="1"/>
    <col min="1306" max="1306" width="5.33203125" customWidth="1"/>
    <col min="1307" max="1307" width="5.6640625" customWidth="1"/>
    <col min="1308" max="1308" width="12" customWidth="1"/>
    <col min="1309" max="1309" width="8.83203125" customWidth="1"/>
    <col min="1310" max="1310" width="15.5" customWidth="1"/>
    <col min="1311" max="1311" width="14.6640625" customWidth="1"/>
    <col min="1312" max="1312" width="16.83203125" customWidth="1"/>
    <col min="1313" max="1313" width="14.6640625" customWidth="1"/>
    <col min="1314" max="1314" width="13.1640625" customWidth="1"/>
    <col min="1315" max="1315" width="7.5" customWidth="1"/>
    <col min="1316" max="1316" width="7" customWidth="1"/>
    <col min="1317" max="1321" width="10.6640625" customWidth="1"/>
    <col min="1537" max="1537" width="45.5" customWidth="1"/>
    <col min="1538" max="1538" width="17.33203125" customWidth="1"/>
    <col min="1539" max="1539" width="20.6640625" customWidth="1"/>
    <col min="1540" max="1540" width="10" customWidth="1"/>
    <col min="1541" max="1541" width="9.33203125" bestFit="1" customWidth="1"/>
    <col min="1542" max="1545" width="5.33203125" customWidth="1"/>
    <col min="1546" max="1546" width="6.5" customWidth="1"/>
    <col min="1547" max="1558" width="5.33203125" customWidth="1"/>
    <col min="1559" max="1559" width="31.6640625" customWidth="1"/>
    <col min="1560" max="1560" width="8.1640625" customWidth="1"/>
    <col min="1561" max="1561" width="6.33203125" customWidth="1"/>
    <col min="1562" max="1562" width="5.33203125" customWidth="1"/>
    <col min="1563" max="1563" width="5.6640625" customWidth="1"/>
    <col min="1564" max="1564" width="12" customWidth="1"/>
    <col min="1565" max="1565" width="8.83203125" customWidth="1"/>
    <col min="1566" max="1566" width="15.5" customWidth="1"/>
    <col min="1567" max="1567" width="14.6640625" customWidth="1"/>
    <col min="1568" max="1568" width="16.83203125" customWidth="1"/>
    <col min="1569" max="1569" width="14.6640625" customWidth="1"/>
    <col min="1570" max="1570" width="13.1640625" customWidth="1"/>
    <col min="1571" max="1571" width="7.5" customWidth="1"/>
    <col min="1572" max="1572" width="7" customWidth="1"/>
    <col min="1573" max="1577" width="10.6640625" customWidth="1"/>
    <col min="1793" max="1793" width="45.5" customWidth="1"/>
    <col min="1794" max="1794" width="17.33203125" customWidth="1"/>
    <col min="1795" max="1795" width="20.6640625" customWidth="1"/>
    <col min="1796" max="1796" width="10" customWidth="1"/>
    <col min="1797" max="1797" width="9.33203125" bestFit="1" customWidth="1"/>
    <col min="1798" max="1801" width="5.33203125" customWidth="1"/>
    <col min="1802" max="1802" width="6.5" customWidth="1"/>
    <col min="1803" max="1814" width="5.33203125" customWidth="1"/>
    <col min="1815" max="1815" width="31.6640625" customWidth="1"/>
    <col min="1816" max="1816" width="8.1640625" customWidth="1"/>
    <col min="1817" max="1817" width="6.33203125" customWidth="1"/>
    <col min="1818" max="1818" width="5.33203125" customWidth="1"/>
    <col min="1819" max="1819" width="5.6640625" customWidth="1"/>
    <col min="1820" max="1820" width="12" customWidth="1"/>
    <col min="1821" max="1821" width="8.83203125" customWidth="1"/>
    <col min="1822" max="1822" width="15.5" customWidth="1"/>
    <col min="1823" max="1823" width="14.6640625" customWidth="1"/>
    <col min="1824" max="1824" width="16.83203125" customWidth="1"/>
    <col min="1825" max="1825" width="14.6640625" customWidth="1"/>
    <col min="1826" max="1826" width="13.1640625" customWidth="1"/>
    <col min="1827" max="1827" width="7.5" customWidth="1"/>
    <col min="1828" max="1828" width="7" customWidth="1"/>
    <col min="1829" max="1833" width="10.6640625" customWidth="1"/>
    <col min="2049" max="2049" width="45.5" customWidth="1"/>
    <col min="2050" max="2050" width="17.33203125" customWidth="1"/>
    <col min="2051" max="2051" width="20.6640625" customWidth="1"/>
    <col min="2052" max="2052" width="10" customWidth="1"/>
    <col min="2053" max="2053" width="9.33203125" bestFit="1" customWidth="1"/>
    <col min="2054" max="2057" width="5.33203125" customWidth="1"/>
    <col min="2058" max="2058" width="6.5" customWidth="1"/>
    <col min="2059" max="2070" width="5.33203125" customWidth="1"/>
    <col min="2071" max="2071" width="31.6640625" customWidth="1"/>
    <col min="2072" max="2072" width="8.1640625" customWidth="1"/>
    <col min="2073" max="2073" width="6.33203125" customWidth="1"/>
    <col min="2074" max="2074" width="5.33203125" customWidth="1"/>
    <col min="2075" max="2075" width="5.6640625" customWidth="1"/>
    <col min="2076" max="2076" width="12" customWidth="1"/>
    <col min="2077" max="2077" width="8.83203125" customWidth="1"/>
    <col min="2078" max="2078" width="15.5" customWidth="1"/>
    <col min="2079" max="2079" width="14.6640625" customWidth="1"/>
    <col min="2080" max="2080" width="16.83203125" customWidth="1"/>
    <col min="2081" max="2081" width="14.6640625" customWidth="1"/>
    <col min="2082" max="2082" width="13.1640625" customWidth="1"/>
    <col min="2083" max="2083" width="7.5" customWidth="1"/>
    <col min="2084" max="2084" width="7" customWidth="1"/>
    <col min="2085" max="2089" width="10.6640625" customWidth="1"/>
    <col min="2305" max="2305" width="45.5" customWidth="1"/>
    <col min="2306" max="2306" width="17.33203125" customWidth="1"/>
    <col min="2307" max="2307" width="20.6640625" customWidth="1"/>
    <col min="2308" max="2308" width="10" customWidth="1"/>
    <col min="2309" max="2309" width="9.33203125" bestFit="1" customWidth="1"/>
    <col min="2310" max="2313" width="5.33203125" customWidth="1"/>
    <col min="2314" max="2314" width="6.5" customWidth="1"/>
    <col min="2315" max="2326" width="5.33203125" customWidth="1"/>
    <col min="2327" max="2327" width="31.6640625" customWidth="1"/>
    <col min="2328" max="2328" width="8.1640625" customWidth="1"/>
    <col min="2329" max="2329" width="6.33203125" customWidth="1"/>
    <col min="2330" max="2330" width="5.33203125" customWidth="1"/>
    <col min="2331" max="2331" width="5.6640625" customWidth="1"/>
    <col min="2332" max="2332" width="12" customWidth="1"/>
    <col min="2333" max="2333" width="8.83203125" customWidth="1"/>
    <col min="2334" max="2334" width="15.5" customWidth="1"/>
    <col min="2335" max="2335" width="14.6640625" customWidth="1"/>
    <col min="2336" max="2336" width="16.83203125" customWidth="1"/>
    <col min="2337" max="2337" width="14.6640625" customWidth="1"/>
    <col min="2338" max="2338" width="13.1640625" customWidth="1"/>
    <col min="2339" max="2339" width="7.5" customWidth="1"/>
    <col min="2340" max="2340" width="7" customWidth="1"/>
    <col min="2341" max="2345" width="10.6640625" customWidth="1"/>
    <col min="2561" max="2561" width="45.5" customWidth="1"/>
    <col min="2562" max="2562" width="17.33203125" customWidth="1"/>
    <col min="2563" max="2563" width="20.6640625" customWidth="1"/>
    <col min="2564" max="2564" width="10" customWidth="1"/>
    <col min="2565" max="2565" width="9.33203125" bestFit="1" customWidth="1"/>
    <col min="2566" max="2569" width="5.33203125" customWidth="1"/>
    <col min="2570" max="2570" width="6.5" customWidth="1"/>
    <col min="2571" max="2582" width="5.33203125" customWidth="1"/>
    <col min="2583" max="2583" width="31.6640625" customWidth="1"/>
    <col min="2584" max="2584" width="8.1640625" customWidth="1"/>
    <col min="2585" max="2585" width="6.33203125" customWidth="1"/>
    <col min="2586" max="2586" width="5.33203125" customWidth="1"/>
    <col min="2587" max="2587" width="5.6640625" customWidth="1"/>
    <col min="2588" max="2588" width="12" customWidth="1"/>
    <col min="2589" max="2589" width="8.83203125" customWidth="1"/>
    <col min="2590" max="2590" width="15.5" customWidth="1"/>
    <col min="2591" max="2591" width="14.6640625" customWidth="1"/>
    <col min="2592" max="2592" width="16.83203125" customWidth="1"/>
    <col min="2593" max="2593" width="14.6640625" customWidth="1"/>
    <col min="2594" max="2594" width="13.1640625" customWidth="1"/>
    <col min="2595" max="2595" width="7.5" customWidth="1"/>
    <col min="2596" max="2596" width="7" customWidth="1"/>
    <col min="2597" max="2601" width="10.6640625" customWidth="1"/>
    <col min="2817" max="2817" width="45.5" customWidth="1"/>
    <col min="2818" max="2818" width="17.33203125" customWidth="1"/>
    <col min="2819" max="2819" width="20.6640625" customWidth="1"/>
    <col min="2820" max="2820" width="10" customWidth="1"/>
    <col min="2821" max="2821" width="9.33203125" bestFit="1" customWidth="1"/>
    <col min="2822" max="2825" width="5.33203125" customWidth="1"/>
    <col min="2826" max="2826" width="6.5" customWidth="1"/>
    <col min="2827" max="2838" width="5.33203125" customWidth="1"/>
    <col min="2839" max="2839" width="31.6640625" customWidth="1"/>
    <col min="2840" max="2840" width="8.1640625" customWidth="1"/>
    <col min="2841" max="2841" width="6.33203125" customWidth="1"/>
    <col min="2842" max="2842" width="5.33203125" customWidth="1"/>
    <col min="2843" max="2843" width="5.6640625" customWidth="1"/>
    <col min="2844" max="2844" width="12" customWidth="1"/>
    <col min="2845" max="2845" width="8.83203125" customWidth="1"/>
    <col min="2846" max="2846" width="15.5" customWidth="1"/>
    <col min="2847" max="2847" width="14.6640625" customWidth="1"/>
    <col min="2848" max="2848" width="16.83203125" customWidth="1"/>
    <col min="2849" max="2849" width="14.6640625" customWidth="1"/>
    <col min="2850" max="2850" width="13.1640625" customWidth="1"/>
    <col min="2851" max="2851" width="7.5" customWidth="1"/>
    <col min="2852" max="2852" width="7" customWidth="1"/>
    <col min="2853" max="2857" width="10.6640625" customWidth="1"/>
    <col min="3073" max="3073" width="45.5" customWidth="1"/>
    <col min="3074" max="3074" width="17.33203125" customWidth="1"/>
    <col min="3075" max="3075" width="20.6640625" customWidth="1"/>
    <col min="3076" max="3076" width="10" customWidth="1"/>
    <col min="3077" max="3077" width="9.33203125" bestFit="1" customWidth="1"/>
    <col min="3078" max="3081" width="5.33203125" customWidth="1"/>
    <col min="3082" max="3082" width="6.5" customWidth="1"/>
    <col min="3083" max="3094" width="5.33203125" customWidth="1"/>
    <col min="3095" max="3095" width="31.6640625" customWidth="1"/>
    <col min="3096" max="3096" width="8.1640625" customWidth="1"/>
    <col min="3097" max="3097" width="6.33203125" customWidth="1"/>
    <col min="3098" max="3098" width="5.33203125" customWidth="1"/>
    <col min="3099" max="3099" width="5.6640625" customWidth="1"/>
    <col min="3100" max="3100" width="12" customWidth="1"/>
    <col min="3101" max="3101" width="8.83203125" customWidth="1"/>
    <col min="3102" max="3102" width="15.5" customWidth="1"/>
    <col min="3103" max="3103" width="14.6640625" customWidth="1"/>
    <col min="3104" max="3104" width="16.83203125" customWidth="1"/>
    <col min="3105" max="3105" width="14.6640625" customWidth="1"/>
    <col min="3106" max="3106" width="13.1640625" customWidth="1"/>
    <col min="3107" max="3107" width="7.5" customWidth="1"/>
    <col min="3108" max="3108" width="7" customWidth="1"/>
    <col min="3109" max="3113" width="10.6640625" customWidth="1"/>
    <col min="3329" max="3329" width="45.5" customWidth="1"/>
    <col min="3330" max="3330" width="17.33203125" customWidth="1"/>
    <col min="3331" max="3331" width="20.6640625" customWidth="1"/>
    <col min="3332" max="3332" width="10" customWidth="1"/>
    <col min="3333" max="3333" width="9.33203125" bestFit="1" customWidth="1"/>
    <col min="3334" max="3337" width="5.33203125" customWidth="1"/>
    <col min="3338" max="3338" width="6.5" customWidth="1"/>
    <col min="3339" max="3350" width="5.33203125" customWidth="1"/>
    <col min="3351" max="3351" width="31.6640625" customWidth="1"/>
    <col min="3352" max="3352" width="8.1640625" customWidth="1"/>
    <col min="3353" max="3353" width="6.33203125" customWidth="1"/>
    <col min="3354" max="3354" width="5.33203125" customWidth="1"/>
    <col min="3355" max="3355" width="5.6640625" customWidth="1"/>
    <col min="3356" max="3356" width="12" customWidth="1"/>
    <col min="3357" max="3357" width="8.83203125" customWidth="1"/>
    <col min="3358" max="3358" width="15.5" customWidth="1"/>
    <col min="3359" max="3359" width="14.6640625" customWidth="1"/>
    <col min="3360" max="3360" width="16.83203125" customWidth="1"/>
    <col min="3361" max="3361" width="14.6640625" customWidth="1"/>
    <col min="3362" max="3362" width="13.1640625" customWidth="1"/>
    <col min="3363" max="3363" width="7.5" customWidth="1"/>
    <col min="3364" max="3364" width="7" customWidth="1"/>
    <col min="3365" max="3369" width="10.6640625" customWidth="1"/>
    <col min="3585" max="3585" width="45.5" customWidth="1"/>
    <col min="3586" max="3586" width="17.33203125" customWidth="1"/>
    <col min="3587" max="3587" width="20.6640625" customWidth="1"/>
    <col min="3588" max="3588" width="10" customWidth="1"/>
    <col min="3589" max="3589" width="9.33203125" bestFit="1" customWidth="1"/>
    <col min="3590" max="3593" width="5.33203125" customWidth="1"/>
    <col min="3594" max="3594" width="6.5" customWidth="1"/>
    <col min="3595" max="3606" width="5.33203125" customWidth="1"/>
    <col min="3607" max="3607" width="31.6640625" customWidth="1"/>
    <col min="3608" max="3608" width="8.1640625" customWidth="1"/>
    <col min="3609" max="3609" width="6.33203125" customWidth="1"/>
    <col min="3610" max="3610" width="5.33203125" customWidth="1"/>
    <col min="3611" max="3611" width="5.6640625" customWidth="1"/>
    <col min="3612" max="3612" width="12" customWidth="1"/>
    <col min="3613" max="3613" width="8.83203125" customWidth="1"/>
    <col min="3614" max="3614" width="15.5" customWidth="1"/>
    <col min="3615" max="3615" width="14.6640625" customWidth="1"/>
    <col min="3616" max="3616" width="16.83203125" customWidth="1"/>
    <col min="3617" max="3617" width="14.6640625" customWidth="1"/>
    <col min="3618" max="3618" width="13.1640625" customWidth="1"/>
    <col min="3619" max="3619" width="7.5" customWidth="1"/>
    <col min="3620" max="3620" width="7" customWidth="1"/>
    <col min="3621" max="3625" width="10.6640625" customWidth="1"/>
    <col min="3841" max="3841" width="45.5" customWidth="1"/>
    <col min="3842" max="3842" width="17.33203125" customWidth="1"/>
    <col min="3843" max="3843" width="20.6640625" customWidth="1"/>
    <col min="3844" max="3844" width="10" customWidth="1"/>
    <col min="3845" max="3845" width="9.33203125" bestFit="1" customWidth="1"/>
    <col min="3846" max="3849" width="5.33203125" customWidth="1"/>
    <col min="3850" max="3850" width="6.5" customWidth="1"/>
    <col min="3851" max="3862" width="5.33203125" customWidth="1"/>
    <col min="3863" max="3863" width="31.6640625" customWidth="1"/>
    <col min="3864" max="3864" width="8.1640625" customWidth="1"/>
    <col min="3865" max="3865" width="6.33203125" customWidth="1"/>
    <col min="3866" max="3866" width="5.33203125" customWidth="1"/>
    <col min="3867" max="3867" width="5.6640625" customWidth="1"/>
    <col min="3868" max="3868" width="12" customWidth="1"/>
    <col min="3869" max="3869" width="8.83203125" customWidth="1"/>
    <col min="3870" max="3870" width="15.5" customWidth="1"/>
    <col min="3871" max="3871" width="14.6640625" customWidth="1"/>
    <col min="3872" max="3872" width="16.83203125" customWidth="1"/>
    <col min="3873" max="3873" width="14.6640625" customWidth="1"/>
    <col min="3874" max="3874" width="13.1640625" customWidth="1"/>
    <col min="3875" max="3875" width="7.5" customWidth="1"/>
    <col min="3876" max="3876" width="7" customWidth="1"/>
    <col min="3877" max="3881" width="10.6640625" customWidth="1"/>
    <col min="4097" max="4097" width="45.5" customWidth="1"/>
    <col min="4098" max="4098" width="17.33203125" customWidth="1"/>
    <col min="4099" max="4099" width="20.6640625" customWidth="1"/>
    <col min="4100" max="4100" width="10" customWidth="1"/>
    <col min="4101" max="4101" width="9.33203125" bestFit="1" customWidth="1"/>
    <col min="4102" max="4105" width="5.33203125" customWidth="1"/>
    <col min="4106" max="4106" width="6.5" customWidth="1"/>
    <col min="4107" max="4118" width="5.33203125" customWidth="1"/>
    <col min="4119" max="4119" width="31.6640625" customWidth="1"/>
    <col min="4120" max="4120" width="8.1640625" customWidth="1"/>
    <col min="4121" max="4121" width="6.33203125" customWidth="1"/>
    <col min="4122" max="4122" width="5.33203125" customWidth="1"/>
    <col min="4123" max="4123" width="5.6640625" customWidth="1"/>
    <col min="4124" max="4124" width="12" customWidth="1"/>
    <col min="4125" max="4125" width="8.83203125" customWidth="1"/>
    <col min="4126" max="4126" width="15.5" customWidth="1"/>
    <col min="4127" max="4127" width="14.6640625" customWidth="1"/>
    <col min="4128" max="4128" width="16.83203125" customWidth="1"/>
    <col min="4129" max="4129" width="14.6640625" customWidth="1"/>
    <col min="4130" max="4130" width="13.1640625" customWidth="1"/>
    <col min="4131" max="4131" width="7.5" customWidth="1"/>
    <col min="4132" max="4132" width="7" customWidth="1"/>
    <col min="4133" max="4137" width="10.6640625" customWidth="1"/>
    <col min="4353" max="4353" width="45.5" customWidth="1"/>
    <col min="4354" max="4354" width="17.33203125" customWidth="1"/>
    <col min="4355" max="4355" width="20.6640625" customWidth="1"/>
    <col min="4356" max="4356" width="10" customWidth="1"/>
    <col min="4357" max="4357" width="9.33203125" bestFit="1" customWidth="1"/>
    <col min="4358" max="4361" width="5.33203125" customWidth="1"/>
    <col min="4362" max="4362" width="6.5" customWidth="1"/>
    <col min="4363" max="4374" width="5.33203125" customWidth="1"/>
    <col min="4375" max="4375" width="31.6640625" customWidth="1"/>
    <col min="4376" max="4376" width="8.1640625" customWidth="1"/>
    <col min="4377" max="4377" width="6.33203125" customWidth="1"/>
    <col min="4378" max="4378" width="5.33203125" customWidth="1"/>
    <col min="4379" max="4379" width="5.6640625" customWidth="1"/>
    <col min="4380" max="4380" width="12" customWidth="1"/>
    <col min="4381" max="4381" width="8.83203125" customWidth="1"/>
    <col min="4382" max="4382" width="15.5" customWidth="1"/>
    <col min="4383" max="4383" width="14.6640625" customWidth="1"/>
    <col min="4384" max="4384" width="16.83203125" customWidth="1"/>
    <col min="4385" max="4385" width="14.6640625" customWidth="1"/>
    <col min="4386" max="4386" width="13.1640625" customWidth="1"/>
    <col min="4387" max="4387" width="7.5" customWidth="1"/>
    <col min="4388" max="4388" width="7" customWidth="1"/>
    <col min="4389" max="4393" width="10.6640625" customWidth="1"/>
    <col min="4609" max="4609" width="45.5" customWidth="1"/>
    <col min="4610" max="4610" width="17.33203125" customWidth="1"/>
    <col min="4611" max="4611" width="20.6640625" customWidth="1"/>
    <col min="4612" max="4612" width="10" customWidth="1"/>
    <col min="4613" max="4613" width="9.33203125" bestFit="1" customWidth="1"/>
    <col min="4614" max="4617" width="5.33203125" customWidth="1"/>
    <col min="4618" max="4618" width="6.5" customWidth="1"/>
    <col min="4619" max="4630" width="5.33203125" customWidth="1"/>
    <col min="4631" max="4631" width="31.6640625" customWidth="1"/>
    <col min="4632" max="4632" width="8.1640625" customWidth="1"/>
    <col min="4633" max="4633" width="6.33203125" customWidth="1"/>
    <col min="4634" max="4634" width="5.33203125" customWidth="1"/>
    <col min="4635" max="4635" width="5.6640625" customWidth="1"/>
    <col min="4636" max="4636" width="12" customWidth="1"/>
    <col min="4637" max="4637" width="8.83203125" customWidth="1"/>
    <col min="4638" max="4638" width="15.5" customWidth="1"/>
    <col min="4639" max="4639" width="14.6640625" customWidth="1"/>
    <col min="4640" max="4640" width="16.83203125" customWidth="1"/>
    <col min="4641" max="4641" width="14.6640625" customWidth="1"/>
    <col min="4642" max="4642" width="13.1640625" customWidth="1"/>
    <col min="4643" max="4643" width="7.5" customWidth="1"/>
    <col min="4644" max="4644" width="7" customWidth="1"/>
    <col min="4645" max="4649" width="10.6640625" customWidth="1"/>
    <col min="4865" max="4865" width="45.5" customWidth="1"/>
    <col min="4866" max="4866" width="17.33203125" customWidth="1"/>
    <col min="4867" max="4867" width="20.6640625" customWidth="1"/>
    <col min="4868" max="4868" width="10" customWidth="1"/>
    <col min="4869" max="4869" width="9.33203125" bestFit="1" customWidth="1"/>
    <col min="4870" max="4873" width="5.33203125" customWidth="1"/>
    <col min="4874" max="4874" width="6.5" customWidth="1"/>
    <col min="4875" max="4886" width="5.33203125" customWidth="1"/>
    <col min="4887" max="4887" width="31.6640625" customWidth="1"/>
    <col min="4888" max="4888" width="8.1640625" customWidth="1"/>
    <col min="4889" max="4889" width="6.33203125" customWidth="1"/>
    <col min="4890" max="4890" width="5.33203125" customWidth="1"/>
    <col min="4891" max="4891" width="5.6640625" customWidth="1"/>
    <col min="4892" max="4892" width="12" customWidth="1"/>
    <col min="4893" max="4893" width="8.83203125" customWidth="1"/>
    <col min="4894" max="4894" width="15.5" customWidth="1"/>
    <col min="4895" max="4895" width="14.6640625" customWidth="1"/>
    <col min="4896" max="4896" width="16.83203125" customWidth="1"/>
    <col min="4897" max="4897" width="14.6640625" customWidth="1"/>
    <col min="4898" max="4898" width="13.1640625" customWidth="1"/>
    <col min="4899" max="4899" width="7.5" customWidth="1"/>
    <col min="4900" max="4900" width="7" customWidth="1"/>
    <col min="4901" max="4905" width="10.6640625" customWidth="1"/>
    <col min="5121" max="5121" width="45.5" customWidth="1"/>
    <col min="5122" max="5122" width="17.33203125" customWidth="1"/>
    <col min="5123" max="5123" width="20.6640625" customWidth="1"/>
    <col min="5124" max="5124" width="10" customWidth="1"/>
    <col min="5125" max="5125" width="9.33203125" bestFit="1" customWidth="1"/>
    <col min="5126" max="5129" width="5.33203125" customWidth="1"/>
    <col min="5130" max="5130" width="6.5" customWidth="1"/>
    <col min="5131" max="5142" width="5.33203125" customWidth="1"/>
    <col min="5143" max="5143" width="31.6640625" customWidth="1"/>
    <col min="5144" max="5144" width="8.1640625" customWidth="1"/>
    <col min="5145" max="5145" width="6.33203125" customWidth="1"/>
    <col min="5146" max="5146" width="5.33203125" customWidth="1"/>
    <col min="5147" max="5147" width="5.6640625" customWidth="1"/>
    <col min="5148" max="5148" width="12" customWidth="1"/>
    <col min="5149" max="5149" width="8.83203125" customWidth="1"/>
    <col min="5150" max="5150" width="15.5" customWidth="1"/>
    <col min="5151" max="5151" width="14.6640625" customWidth="1"/>
    <col min="5152" max="5152" width="16.83203125" customWidth="1"/>
    <col min="5153" max="5153" width="14.6640625" customWidth="1"/>
    <col min="5154" max="5154" width="13.1640625" customWidth="1"/>
    <col min="5155" max="5155" width="7.5" customWidth="1"/>
    <col min="5156" max="5156" width="7" customWidth="1"/>
    <col min="5157" max="5161" width="10.6640625" customWidth="1"/>
    <col min="5377" max="5377" width="45.5" customWidth="1"/>
    <col min="5378" max="5378" width="17.33203125" customWidth="1"/>
    <col min="5379" max="5379" width="20.6640625" customWidth="1"/>
    <col min="5380" max="5380" width="10" customWidth="1"/>
    <col min="5381" max="5381" width="9.33203125" bestFit="1" customWidth="1"/>
    <col min="5382" max="5385" width="5.33203125" customWidth="1"/>
    <col min="5386" max="5386" width="6.5" customWidth="1"/>
    <col min="5387" max="5398" width="5.33203125" customWidth="1"/>
    <col min="5399" max="5399" width="31.6640625" customWidth="1"/>
    <col min="5400" max="5400" width="8.1640625" customWidth="1"/>
    <col min="5401" max="5401" width="6.33203125" customWidth="1"/>
    <col min="5402" max="5402" width="5.33203125" customWidth="1"/>
    <col min="5403" max="5403" width="5.6640625" customWidth="1"/>
    <col min="5404" max="5404" width="12" customWidth="1"/>
    <col min="5405" max="5405" width="8.83203125" customWidth="1"/>
    <col min="5406" max="5406" width="15.5" customWidth="1"/>
    <col min="5407" max="5407" width="14.6640625" customWidth="1"/>
    <col min="5408" max="5408" width="16.83203125" customWidth="1"/>
    <col min="5409" max="5409" width="14.6640625" customWidth="1"/>
    <col min="5410" max="5410" width="13.1640625" customWidth="1"/>
    <col min="5411" max="5411" width="7.5" customWidth="1"/>
    <col min="5412" max="5412" width="7" customWidth="1"/>
    <col min="5413" max="5417" width="10.6640625" customWidth="1"/>
    <col min="5633" max="5633" width="45.5" customWidth="1"/>
    <col min="5634" max="5634" width="17.33203125" customWidth="1"/>
    <col min="5635" max="5635" width="20.6640625" customWidth="1"/>
    <col min="5636" max="5636" width="10" customWidth="1"/>
    <col min="5637" max="5637" width="9.33203125" bestFit="1" customWidth="1"/>
    <col min="5638" max="5641" width="5.33203125" customWidth="1"/>
    <col min="5642" max="5642" width="6.5" customWidth="1"/>
    <col min="5643" max="5654" width="5.33203125" customWidth="1"/>
    <col min="5655" max="5655" width="31.6640625" customWidth="1"/>
    <col min="5656" max="5656" width="8.1640625" customWidth="1"/>
    <col min="5657" max="5657" width="6.33203125" customWidth="1"/>
    <col min="5658" max="5658" width="5.33203125" customWidth="1"/>
    <col min="5659" max="5659" width="5.6640625" customWidth="1"/>
    <col min="5660" max="5660" width="12" customWidth="1"/>
    <col min="5661" max="5661" width="8.83203125" customWidth="1"/>
    <col min="5662" max="5662" width="15.5" customWidth="1"/>
    <col min="5663" max="5663" width="14.6640625" customWidth="1"/>
    <col min="5664" max="5664" width="16.83203125" customWidth="1"/>
    <col min="5665" max="5665" width="14.6640625" customWidth="1"/>
    <col min="5666" max="5666" width="13.1640625" customWidth="1"/>
    <col min="5667" max="5667" width="7.5" customWidth="1"/>
    <col min="5668" max="5668" width="7" customWidth="1"/>
    <col min="5669" max="5673" width="10.6640625" customWidth="1"/>
    <col min="5889" max="5889" width="45.5" customWidth="1"/>
    <col min="5890" max="5890" width="17.33203125" customWidth="1"/>
    <col min="5891" max="5891" width="20.6640625" customWidth="1"/>
    <col min="5892" max="5892" width="10" customWidth="1"/>
    <col min="5893" max="5893" width="9.33203125" bestFit="1" customWidth="1"/>
    <col min="5894" max="5897" width="5.33203125" customWidth="1"/>
    <col min="5898" max="5898" width="6.5" customWidth="1"/>
    <col min="5899" max="5910" width="5.33203125" customWidth="1"/>
    <col min="5911" max="5911" width="31.6640625" customWidth="1"/>
    <col min="5912" max="5912" width="8.1640625" customWidth="1"/>
    <col min="5913" max="5913" width="6.33203125" customWidth="1"/>
    <col min="5914" max="5914" width="5.33203125" customWidth="1"/>
    <col min="5915" max="5915" width="5.6640625" customWidth="1"/>
    <col min="5916" max="5916" width="12" customWidth="1"/>
    <col min="5917" max="5917" width="8.83203125" customWidth="1"/>
    <col min="5918" max="5918" width="15.5" customWidth="1"/>
    <col min="5919" max="5919" width="14.6640625" customWidth="1"/>
    <col min="5920" max="5920" width="16.83203125" customWidth="1"/>
    <col min="5921" max="5921" width="14.6640625" customWidth="1"/>
    <col min="5922" max="5922" width="13.1640625" customWidth="1"/>
    <col min="5923" max="5923" width="7.5" customWidth="1"/>
    <col min="5924" max="5924" width="7" customWidth="1"/>
    <col min="5925" max="5929" width="10.6640625" customWidth="1"/>
    <col min="6145" max="6145" width="45.5" customWidth="1"/>
    <col min="6146" max="6146" width="17.33203125" customWidth="1"/>
    <col min="6147" max="6147" width="20.6640625" customWidth="1"/>
    <col min="6148" max="6148" width="10" customWidth="1"/>
    <col min="6149" max="6149" width="9.33203125" bestFit="1" customWidth="1"/>
    <col min="6150" max="6153" width="5.33203125" customWidth="1"/>
    <col min="6154" max="6154" width="6.5" customWidth="1"/>
    <col min="6155" max="6166" width="5.33203125" customWidth="1"/>
    <col min="6167" max="6167" width="31.6640625" customWidth="1"/>
    <col min="6168" max="6168" width="8.1640625" customWidth="1"/>
    <col min="6169" max="6169" width="6.33203125" customWidth="1"/>
    <col min="6170" max="6170" width="5.33203125" customWidth="1"/>
    <col min="6171" max="6171" width="5.6640625" customWidth="1"/>
    <col min="6172" max="6172" width="12" customWidth="1"/>
    <col min="6173" max="6173" width="8.83203125" customWidth="1"/>
    <col min="6174" max="6174" width="15.5" customWidth="1"/>
    <col min="6175" max="6175" width="14.6640625" customWidth="1"/>
    <col min="6176" max="6176" width="16.83203125" customWidth="1"/>
    <col min="6177" max="6177" width="14.6640625" customWidth="1"/>
    <col min="6178" max="6178" width="13.1640625" customWidth="1"/>
    <col min="6179" max="6179" width="7.5" customWidth="1"/>
    <col min="6180" max="6180" width="7" customWidth="1"/>
    <col min="6181" max="6185" width="10.6640625" customWidth="1"/>
    <col min="6401" max="6401" width="45.5" customWidth="1"/>
    <col min="6402" max="6402" width="17.33203125" customWidth="1"/>
    <col min="6403" max="6403" width="20.6640625" customWidth="1"/>
    <col min="6404" max="6404" width="10" customWidth="1"/>
    <col min="6405" max="6405" width="9.33203125" bestFit="1" customWidth="1"/>
    <col min="6406" max="6409" width="5.33203125" customWidth="1"/>
    <col min="6410" max="6410" width="6.5" customWidth="1"/>
    <col min="6411" max="6422" width="5.33203125" customWidth="1"/>
    <col min="6423" max="6423" width="31.6640625" customWidth="1"/>
    <col min="6424" max="6424" width="8.1640625" customWidth="1"/>
    <col min="6425" max="6425" width="6.33203125" customWidth="1"/>
    <col min="6426" max="6426" width="5.33203125" customWidth="1"/>
    <col min="6427" max="6427" width="5.6640625" customWidth="1"/>
    <col min="6428" max="6428" width="12" customWidth="1"/>
    <col min="6429" max="6429" width="8.83203125" customWidth="1"/>
    <col min="6430" max="6430" width="15.5" customWidth="1"/>
    <col min="6431" max="6431" width="14.6640625" customWidth="1"/>
    <col min="6432" max="6432" width="16.83203125" customWidth="1"/>
    <col min="6433" max="6433" width="14.6640625" customWidth="1"/>
    <col min="6434" max="6434" width="13.1640625" customWidth="1"/>
    <col min="6435" max="6435" width="7.5" customWidth="1"/>
    <col min="6436" max="6436" width="7" customWidth="1"/>
    <col min="6437" max="6441" width="10.6640625" customWidth="1"/>
    <col min="6657" max="6657" width="45.5" customWidth="1"/>
    <col min="6658" max="6658" width="17.33203125" customWidth="1"/>
    <col min="6659" max="6659" width="20.6640625" customWidth="1"/>
    <col min="6660" max="6660" width="10" customWidth="1"/>
    <col min="6661" max="6661" width="9.33203125" bestFit="1" customWidth="1"/>
    <col min="6662" max="6665" width="5.33203125" customWidth="1"/>
    <col min="6666" max="6666" width="6.5" customWidth="1"/>
    <col min="6667" max="6678" width="5.33203125" customWidth="1"/>
    <col min="6679" max="6679" width="31.6640625" customWidth="1"/>
    <col min="6680" max="6680" width="8.1640625" customWidth="1"/>
    <col min="6681" max="6681" width="6.33203125" customWidth="1"/>
    <col min="6682" max="6682" width="5.33203125" customWidth="1"/>
    <col min="6683" max="6683" width="5.6640625" customWidth="1"/>
    <col min="6684" max="6684" width="12" customWidth="1"/>
    <col min="6685" max="6685" width="8.83203125" customWidth="1"/>
    <col min="6686" max="6686" width="15.5" customWidth="1"/>
    <col min="6687" max="6687" width="14.6640625" customWidth="1"/>
    <col min="6688" max="6688" width="16.83203125" customWidth="1"/>
    <col min="6689" max="6689" width="14.6640625" customWidth="1"/>
    <col min="6690" max="6690" width="13.1640625" customWidth="1"/>
    <col min="6691" max="6691" width="7.5" customWidth="1"/>
    <col min="6692" max="6692" width="7" customWidth="1"/>
    <col min="6693" max="6697" width="10.6640625" customWidth="1"/>
    <col min="6913" max="6913" width="45.5" customWidth="1"/>
    <col min="6914" max="6914" width="17.33203125" customWidth="1"/>
    <col min="6915" max="6915" width="20.6640625" customWidth="1"/>
    <col min="6916" max="6916" width="10" customWidth="1"/>
    <col min="6917" max="6917" width="9.33203125" bestFit="1" customWidth="1"/>
    <col min="6918" max="6921" width="5.33203125" customWidth="1"/>
    <col min="6922" max="6922" width="6.5" customWidth="1"/>
    <col min="6923" max="6934" width="5.33203125" customWidth="1"/>
    <col min="6935" max="6935" width="31.6640625" customWidth="1"/>
    <col min="6936" max="6936" width="8.1640625" customWidth="1"/>
    <col min="6937" max="6937" width="6.33203125" customWidth="1"/>
    <col min="6938" max="6938" width="5.33203125" customWidth="1"/>
    <col min="6939" max="6939" width="5.6640625" customWidth="1"/>
    <col min="6940" max="6940" width="12" customWidth="1"/>
    <col min="6941" max="6941" width="8.83203125" customWidth="1"/>
    <col min="6942" max="6942" width="15.5" customWidth="1"/>
    <col min="6943" max="6943" width="14.6640625" customWidth="1"/>
    <col min="6944" max="6944" width="16.83203125" customWidth="1"/>
    <col min="6945" max="6945" width="14.6640625" customWidth="1"/>
    <col min="6946" max="6946" width="13.1640625" customWidth="1"/>
    <col min="6947" max="6947" width="7.5" customWidth="1"/>
    <col min="6948" max="6948" width="7" customWidth="1"/>
    <col min="6949" max="6953" width="10.6640625" customWidth="1"/>
    <col min="7169" max="7169" width="45.5" customWidth="1"/>
    <col min="7170" max="7170" width="17.33203125" customWidth="1"/>
    <col min="7171" max="7171" width="20.6640625" customWidth="1"/>
    <col min="7172" max="7172" width="10" customWidth="1"/>
    <col min="7173" max="7173" width="9.33203125" bestFit="1" customWidth="1"/>
    <col min="7174" max="7177" width="5.33203125" customWidth="1"/>
    <col min="7178" max="7178" width="6.5" customWidth="1"/>
    <col min="7179" max="7190" width="5.33203125" customWidth="1"/>
    <col min="7191" max="7191" width="31.6640625" customWidth="1"/>
    <col min="7192" max="7192" width="8.1640625" customWidth="1"/>
    <col min="7193" max="7193" width="6.33203125" customWidth="1"/>
    <col min="7194" max="7194" width="5.33203125" customWidth="1"/>
    <col min="7195" max="7195" width="5.6640625" customWidth="1"/>
    <col min="7196" max="7196" width="12" customWidth="1"/>
    <col min="7197" max="7197" width="8.83203125" customWidth="1"/>
    <col min="7198" max="7198" width="15.5" customWidth="1"/>
    <col min="7199" max="7199" width="14.6640625" customWidth="1"/>
    <col min="7200" max="7200" width="16.83203125" customWidth="1"/>
    <col min="7201" max="7201" width="14.6640625" customWidth="1"/>
    <col min="7202" max="7202" width="13.1640625" customWidth="1"/>
    <col min="7203" max="7203" width="7.5" customWidth="1"/>
    <col min="7204" max="7204" width="7" customWidth="1"/>
    <col min="7205" max="7209" width="10.6640625" customWidth="1"/>
    <col min="7425" max="7425" width="45.5" customWidth="1"/>
    <col min="7426" max="7426" width="17.33203125" customWidth="1"/>
    <col min="7427" max="7427" width="20.6640625" customWidth="1"/>
    <col min="7428" max="7428" width="10" customWidth="1"/>
    <col min="7429" max="7429" width="9.33203125" bestFit="1" customWidth="1"/>
    <col min="7430" max="7433" width="5.33203125" customWidth="1"/>
    <col min="7434" max="7434" width="6.5" customWidth="1"/>
    <col min="7435" max="7446" width="5.33203125" customWidth="1"/>
    <col min="7447" max="7447" width="31.6640625" customWidth="1"/>
    <col min="7448" max="7448" width="8.1640625" customWidth="1"/>
    <col min="7449" max="7449" width="6.33203125" customWidth="1"/>
    <col min="7450" max="7450" width="5.33203125" customWidth="1"/>
    <col min="7451" max="7451" width="5.6640625" customWidth="1"/>
    <col min="7452" max="7452" width="12" customWidth="1"/>
    <col min="7453" max="7453" width="8.83203125" customWidth="1"/>
    <col min="7454" max="7454" width="15.5" customWidth="1"/>
    <col min="7455" max="7455" width="14.6640625" customWidth="1"/>
    <col min="7456" max="7456" width="16.83203125" customWidth="1"/>
    <col min="7457" max="7457" width="14.6640625" customWidth="1"/>
    <col min="7458" max="7458" width="13.1640625" customWidth="1"/>
    <col min="7459" max="7459" width="7.5" customWidth="1"/>
    <col min="7460" max="7460" width="7" customWidth="1"/>
    <col min="7461" max="7465" width="10.6640625" customWidth="1"/>
    <col min="7681" max="7681" width="45.5" customWidth="1"/>
    <col min="7682" max="7682" width="17.33203125" customWidth="1"/>
    <col min="7683" max="7683" width="20.6640625" customWidth="1"/>
    <col min="7684" max="7684" width="10" customWidth="1"/>
    <col min="7685" max="7685" width="9.33203125" bestFit="1" customWidth="1"/>
    <col min="7686" max="7689" width="5.33203125" customWidth="1"/>
    <col min="7690" max="7690" width="6.5" customWidth="1"/>
    <col min="7691" max="7702" width="5.33203125" customWidth="1"/>
    <col min="7703" max="7703" width="31.6640625" customWidth="1"/>
    <col min="7704" max="7704" width="8.1640625" customWidth="1"/>
    <col min="7705" max="7705" width="6.33203125" customWidth="1"/>
    <col min="7706" max="7706" width="5.33203125" customWidth="1"/>
    <col min="7707" max="7707" width="5.6640625" customWidth="1"/>
    <col min="7708" max="7708" width="12" customWidth="1"/>
    <col min="7709" max="7709" width="8.83203125" customWidth="1"/>
    <col min="7710" max="7710" width="15.5" customWidth="1"/>
    <col min="7711" max="7711" width="14.6640625" customWidth="1"/>
    <col min="7712" max="7712" width="16.83203125" customWidth="1"/>
    <col min="7713" max="7713" width="14.6640625" customWidth="1"/>
    <col min="7714" max="7714" width="13.1640625" customWidth="1"/>
    <col min="7715" max="7715" width="7.5" customWidth="1"/>
    <col min="7716" max="7716" width="7" customWidth="1"/>
    <col min="7717" max="7721" width="10.6640625" customWidth="1"/>
    <col min="7937" max="7937" width="45.5" customWidth="1"/>
    <col min="7938" max="7938" width="17.33203125" customWidth="1"/>
    <col min="7939" max="7939" width="20.6640625" customWidth="1"/>
    <col min="7940" max="7940" width="10" customWidth="1"/>
    <col min="7941" max="7941" width="9.33203125" bestFit="1" customWidth="1"/>
    <col min="7942" max="7945" width="5.33203125" customWidth="1"/>
    <col min="7946" max="7946" width="6.5" customWidth="1"/>
    <col min="7947" max="7958" width="5.33203125" customWidth="1"/>
    <col min="7959" max="7959" width="31.6640625" customWidth="1"/>
    <col min="7960" max="7960" width="8.1640625" customWidth="1"/>
    <col min="7961" max="7961" width="6.33203125" customWidth="1"/>
    <col min="7962" max="7962" width="5.33203125" customWidth="1"/>
    <col min="7963" max="7963" width="5.6640625" customWidth="1"/>
    <col min="7964" max="7964" width="12" customWidth="1"/>
    <col min="7965" max="7965" width="8.83203125" customWidth="1"/>
    <col min="7966" max="7966" width="15.5" customWidth="1"/>
    <col min="7967" max="7967" width="14.6640625" customWidth="1"/>
    <col min="7968" max="7968" width="16.83203125" customWidth="1"/>
    <col min="7969" max="7969" width="14.6640625" customWidth="1"/>
    <col min="7970" max="7970" width="13.1640625" customWidth="1"/>
    <col min="7971" max="7971" width="7.5" customWidth="1"/>
    <col min="7972" max="7972" width="7" customWidth="1"/>
    <col min="7973" max="7977" width="10.6640625" customWidth="1"/>
    <col min="8193" max="8193" width="45.5" customWidth="1"/>
    <col min="8194" max="8194" width="17.33203125" customWidth="1"/>
    <col min="8195" max="8195" width="20.6640625" customWidth="1"/>
    <col min="8196" max="8196" width="10" customWidth="1"/>
    <col min="8197" max="8197" width="9.33203125" bestFit="1" customWidth="1"/>
    <col min="8198" max="8201" width="5.33203125" customWidth="1"/>
    <col min="8202" max="8202" width="6.5" customWidth="1"/>
    <col min="8203" max="8214" width="5.33203125" customWidth="1"/>
    <col min="8215" max="8215" width="31.6640625" customWidth="1"/>
    <col min="8216" max="8216" width="8.1640625" customWidth="1"/>
    <col min="8217" max="8217" width="6.33203125" customWidth="1"/>
    <col min="8218" max="8218" width="5.33203125" customWidth="1"/>
    <col min="8219" max="8219" width="5.6640625" customWidth="1"/>
    <col min="8220" max="8220" width="12" customWidth="1"/>
    <col min="8221" max="8221" width="8.83203125" customWidth="1"/>
    <col min="8222" max="8222" width="15.5" customWidth="1"/>
    <col min="8223" max="8223" width="14.6640625" customWidth="1"/>
    <col min="8224" max="8224" width="16.83203125" customWidth="1"/>
    <col min="8225" max="8225" width="14.6640625" customWidth="1"/>
    <col min="8226" max="8226" width="13.1640625" customWidth="1"/>
    <col min="8227" max="8227" width="7.5" customWidth="1"/>
    <col min="8228" max="8228" width="7" customWidth="1"/>
    <col min="8229" max="8233" width="10.6640625" customWidth="1"/>
    <col min="8449" max="8449" width="45.5" customWidth="1"/>
    <col min="8450" max="8450" width="17.33203125" customWidth="1"/>
    <col min="8451" max="8451" width="20.6640625" customWidth="1"/>
    <col min="8452" max="8452" width="10" customWidth="1"/>
    <col min="8453" max="8453" width="9.33203125" bestFit="1" customWidth="1"/>
    <col min="8454" max="8457" width="5.33203125" customWidth="1"/>
    <col min="8458" max="8458" width="6.5" customWidth="1"/>
    <col min="8459" max="8470" width="5.33203125" customWidth="1"/>
    <col min="8471" max="8471" width="31.6640625" customWidth="1"/>
    <col min="8472" max="8472" width="8.1640625" customWidth="1"/>
    <col min="8473" max="8473" width="6.33203125" customWidth="1"/>
    <col min="8474" max="8474" width="5.33203125" customWidth="1"/>
    <col min="8475" max="8475" width="5.6640625" customWidth="1"/>
    <col min="8476" max="8476" width="12" customWidth="1"/>
    <col min="8477" max="8477" width="8.83203125" customWidth="1"/>
    <col min="8478" max="8478" width="15.5" customWidth="1"/>
    <col min="8479" max="8479" width="14.6640625" customWidth="1"/>
    <col min="8480" max="8480" width="16.83203125" customWidth="1"/>
    <col min="8481" max="8481" width="14.6640625" customWidth="1"/>
    <col min="8482" max="8482" width="13.1640625" customWidth="1"/>
    <col min="8483" max="8483" width="7.5" customWidth="1"/>
    <col min="8484" max="8484" width="7" customWidth="1"/>
    <col min="8485" max="8489" width="10.6640625" customWidth="1"/>
    <col min="8705" max="8705" width="45.5" customWidth="1"/>
    <col min="8706" max="8706" width="17.33203125" customWidth="1"/>
    <col min="8707" max="8707" width="20.6640625" customWidth="1"/>
    <col min="8708" max="8708" width="10" customWidth="1"/>
    <col min="8709" max="8709" width="9.33203125" bestFit="1" customWidth="1"/>
    <col min="8710" max="8713" width="5.33203125" customWidth="1"/>
    <col min="8714" max="8714" width="6.5" customWidth="1"/>
    <col min="8715" max="8726" width="5.33203125" customWidth="1"/>
    <col min="8727" max="8727" width="31.6640625" customWidth="1"/>
    <col min="8728" max="8728" width="8.1640625" customWidth="1"/>
    <col min="8729" max="8729" width="6.33203125" customWidth="1"/>
    <col min="8730" max="8730" width="5.33203125" customWidth="1"/>
    <col min="8731" max="8731" width="5.6640625" customWidth="1"/>
    <col min="8732" max="8732" width="12" customWidth="1"/>
    <col min="8733" max="8733" width="8.83203125" customWidth="1"/>
    <col min="8734" max="8734" width="15.5" customWidth="1"/>
    <col min="8735" max="8735" width="14.6640625" customWidth="1"/>
    <col min="8736" max="8736" width="16.83203125" customWidth="1"/>
    <col min="8737" max="8737" width="14.6640625" customWidth="1"/>
    <col min="8738" max="8738" width="13.1640625" customWidth="1"/>
    <col min="8739" max="8739" width="7.5" customWidth="1"/>
    <col min="8740" max="8740" width="7" customWidth="1"/>
    <col min="8741" max="8745" width="10.6640625" customWidth="1"/>
    <col min="8961" max="8961" width="45.5" customWidth="1"/>
    <col min="8962" max="8962" width="17.33203125" customWidth="1"/>
    <col min="8963" max="8963" width="20.6640625" customWidth="1"/>
    <col min="8964" max="8964" width="10" customWidth="1"/>
    <col min="8965" max="8965" width="9.33203125" bestFit="1" customWidth="1"/>
    <col min="8966" max="8969" width="5.33203125" customWidth="1"/>
    <col min="8970" max="8970" width="6.5" customWidth="1"/>
    <col min="8971" max="8982" width="5.33203125" customWidth="1"/>
    <col min="8983" max="8983" width="31.6640625" customWidth="1"/>
    <col min="8984" max="8984" width="8.1640625" customWidth="1"/>
    <col min="8985" max="8985" width="6.33203125" customWidth="1"/>
    <col min="8986" max="8986" width="5.33203125" customWidth="1"/>
    <col min="8987" max="8987" width="5.6640625" customWidth="1"/>
    <col min="8988" max="8988" width="12" customWidth="1"/>
    <col min="8989" max="8989" width="8.83203125" customWidth="1"/>
    <col min="8990" max="8990" width="15.5" customWidth="1"/>
    <col min="8991" max="8991" width="14.6640625" customWidth="1"/>
    <col min="8992" max="8992" width="16.83203125" customWidth="1"/>
    <col min="8993" max="8993" width="14.6640625" customWidth="1"/>
    <col min="8994" max="8994" width="13.1640625" customWidth="1"/>
    <col min="8995" max="8995" width="7.5" customWidth="1"/>
    <col min="8996" max="8996" width="7" customWidth="1"/>
    <col min="8997" max="9001" width="10.6640625" customWidth="1"/>
    <col min="9217" max="9217" width="45.5" customWidth="1"/>
    <col min="9218" max="9218" width="17.33203125" customWidth="1"/>
    <col min="9219" max="9219" width="20.6640625" customWidth="1"/>
    <col min="9220" max="9220" width="10" customWidth="1"/>
    <col min="9221" max="9221" width="9.33203125" bestFit="1" customWidth="1"/>
    <col min="9222" max="9225" width="5.33203125" customWidth="1"/>
    <col min="9226" max="9226" width="6.5" customWidth="1"/>
    <col min="9227" max="9238" width="5.33203125" customWidth="1"/>
    <col min="9239" max="9239" width="31.6640625" customWidth="1"/>
    <col min="9240" max="9240" width="8.1640625" customWidth="1"/>
    <col min="9241" max="9241" width="6.33203125" customWidth="1"/>
    <col min="9242" max="9242" width="5.33203125" customWidth="1"/>
    <col min="9243" max="9243" width="5.6640625" customWidth="1"/>
    <col min="9244" max="9244" width="12" customWidth="1"/>
    <col min="9245" max="9245" width="8.83203125" customWidth="1"/>
    <col min="9246" max="9246" width="15.5" customWidth="1"/>
    <col min="9247" max="9247" width="14.6640625" customWidth="1"/>
    <col min="9248" max="9248" width="16.83203125" customWidth="1"/>
    <col min="9249" max="9249" width="14.6640625" customWidth="1"/>
    <col min="9250" max="9250" width="13.1640625" customWidth="1"/>
    <col min="9251" max="9251" width="7.5" customWidth="1"/>
    <col min="9252" max="9252" width="7" customWidth="1"/>
    <col min="9253" max="9257" width="10.6640625" customWidth="1"/>
    <col min="9473" max="9473" width="45.5" customWidth="1"/>
    <col min="9474" max="9474" width="17.33203125" customWidth="1"/>
    <col min="9475" max="9475" width="20.6640625" customWidth="1"/>
    <col min="9476" max="9476" width="10" customWidth="1"/>
    <col min="9477" max="9477" width="9.33203125" bestFit="1" customWidth="1"/>
    <col min="9478" max="9481" width="5.33203125" customWidth="1"/>
    <col min="9482" max="9482" width="6.5" customWidth="1"/>
    <col min="9483" max="9494" width="5.33203125" customWidth="1"/>
    <col min="9495" max="9495" width="31.6640625" customWidth="1"/>
    <col min="9496" max="9496" width="8.1640625" customWidth="1"/>
    <col min="9497" max="9497" width="6.33203125" customWidth="1"/>
    <col min="9498" max="9498" width="5.33203125" customWidth="1"/>
    <col min="9499" max="9499" width="5.6640625" customWidth="1"/>
    <col min="9500" max="9500" width="12" customWidth="1"/>
    <col min="9501" max="9501" width="8.83203125" customWidth="1"/>
    <col min="9502" max="9502" width="15.5" customWidth="1"/>
    <col min="9503" max="9503" width="14.6640625" customWidth="1"/>
    <col min="9504" max="9504" width="16.83203125" customWidth="1"/>
    <col min="9505" max="9505" width="14.6640625" customWidth="1"/>
    <col min="9506" max="9506" width="13.1640625" customWidth="1"/>
    <col min="9507" max="9507" width="7.5" customWidth="1"/>
    <col min="9508" max="9508" width="7" customWidth="1"/>
    <col min="9509" max="9513" width="10.6640625" customWidth="1"/>
    <col min="9729" max="9729" width="45.5" customWidth="1"/>
    <col min="9730" max="9730" width="17.33203125" customWidth="1"/>
    <col min="9731" max="9731" width="20.6640625" customWidth="1"/>
    <col min="9732" max="9732" width="10" customWidth="1"/>
    <col min="9733" max="9733" width="9.33203125" bestFit="1" customWidth="1"/>
    <col min="9734" max="9737" width="5.33203125" customWidth="1"/>
    <col min="9738" max="9738" width="6.5" customWidth="1"/>
    <col min="9739" max="9750" width="5.33203125" customWidth="1"/>
    <col min="9751" max="9751" width="31.6640625" customWidth="1"/>
    <col min="9752" max="9752" width="8.1640625" customWidth="1"/>
    <col min="9753" max="9753" width="6.33203125" customWidth="1"/>
    <col min="9754" max="9754" width="5.33203125" customWidth="1"/>
    <col min="9755" max="9755" width="5.6640625" customWidth="1"/>
    <col min="9756" max="9756" width="12" customWidth="1"/>
    <col min="9757" max="9757" width="8.83203125" customWidth="1"/>
    <col min="9758" max="9758" width="15.5" customWidth="1"/>
    <col min="9759" max="9759" width="14.6640625" customWidth="1"/>
    <col min="9760" max="9760" width="16.83203125" customWidth="1"/>
    <col min="9761" max="9761" width="14.6640625" customWidth="1"/>
    <col min="9762" max="9762" width="13.1640625" customWidth="1"/>
    <col min="9763" max="9763" width="7.5" customWidth="1"/>
    <col min="9764" max="9764" width="7" customWidth="1"/>
    <col min="9765" max="9769" width="10.6640625" customWidth="1"/>
    <col min="9985" max="9985" width="45.5" customWidth="1"/>
    <col min="9986" max="9986" width="17.33203125" customWidth="1"/>
    <col min="9987" max="9987" width="20.6640625" customWidth="1"/>
    <col min="9988" max="9988" width="10" customWidth="1"/>
    <col min="9989" max="9989" width="9.33203125" bestFit="1" customWidth="1"/>
    <col min="9990" max="9993" width="5.33203125" customWidth="1"/>
    <col min="9994" max="9994" width="6.5" customWidth="1"/>
    <col min="9995" max="10006" width="5.33203125" customWidth="1"/>
    <col min="10007" max="10007" width="31.6640625" customWidth="1"/>
    <col min="10008" max="10008" width="8.1640625" customWidth="1"/>
    <col min="10009" max="10009" width="6.33203125" customWidth="1"/>
    <col min="10010" max="10010" width="5.33203125" customWidth="1"/>
    <col min="10011" max="10011" width="5.6640625" customWidth="1"/>
    <col min="10012" max="10012" width="12" customWidth="1"/>
    <col min="10013" max="10013" width="8.83203125" customWidth="1"/>
    <col min="10014" max="10014" width="15.5" customWidth="1"/>
    <col min="10015" max="10015" width="14.6640625" customWidth="1"/>
    <col min="10016" max="10016" width="16.83203125" customWidth="1"/>
    <col min="10017" max="10017" width="14.6640625" customWidth="1"/>
    <col min="10018" max="10018" width="13.1640625" customWidth="1"/>
    <col min="10019" max="10019" width="7.5" customWidth="1"/>
    <col min="10020" max="10020" width="7" customWidth="1"/>
    <col min="10021" max="10025" width="10.6640625" customWidth="1"/>
    <col min="10241" max="10241" width="45.5" customWidth="1"/>
    <col min="10242" max="10242" width="17.33203125" customWidth="1"/>
    <col min="10243" max="10243" width="20.6640625" customWidth="1"/>
    <col min="10244" max="10244" width="10" customWidth="1"/>
    <col min="10245" max="10245" width="9.33203125" bestFit="1" customWidth="1"/>
    <col min="10246" max="10249" width="5.33203125" customWidth="1"/>
    <col min="10250" max="10250" width="6.5" customWidth="1"/>
    <col min="10251" max="10262" width="5.33203125" customWidth="1"/>
    <col min="10263" max="10263" width="31.6640625" customWidth="1"/>
    <col min="10264" max="10264" width="8.1640625" customWidth="1"/>
    <col min="10265" max="10265" width="6.33203125" customWidth="1"/>
    <col min="10266" max="10266" width="5.33203125" customWidth="1"/>
    <col min="10267" max="10267" width="5.6640625" customWidth="1"/>
    <col min="10268" max="10268" width="12" customWidth="1"/>
    <col min="10269" max="10269" width="8.83203125" customWidth="1"/>
    <col min="10270" max="10270" width="15.5" customWidth="1"/>
    <col min="10271" max="10271" width="14.6640625" customWidth="1"/>
    <col min="10272" max="10272" width="16.83203125" customWidth="1"/>
    <col min="10273" max="10273" width="14.6640625" customWidth="1"/>
    <col min="10274" max="10274" width="13.1640625" customWidth="1"/>
    <col min="10275" max="10275" width="7.5" customWidth="1"/>
    <col min="10276" max="10276" width="7" customWidth="1"/>
    <col min="10277" max="10281" width="10.6640625" customWidth="1"/>
    <col min="10497" max="10497" width="45.5" customWidth="1"/>
    <col min="10498" max="10498" width="17.33203125" customWidth="1"/>
    <col min="10499" max="10499" width="20.6640625" customWidth="1"/>
    <col min="10500" max="10500" width="10" customWidth="1"/>
    <col min="10501" max="10501" width="9.33203125" bestFit="1" customWidth="1"/>
    <col min="10502" max="10505" width="5.33203125" customWidth="1"/>
    <col min="10506" max="10506" width="6.5" customWidth="1"/>
    <col min="10507" max="10518" width="5.33203125" customWidth="1"/>
    <col min="10519" max="10519" width="31.6640625" customWidth="1"/>
    <col min="10520" max="10520" width="8.1640625" customWidth="1"/>
    <col min="10521" max="10521" width="6.33203125" customWidth="1"/>
    <col min="10522" max="10522" width="5.33203125" customWidth="1"/>
    <col min="10523" max="10523" width="5.6640625" customWidth="1"/>
    <col min="10524" max="10524" width="12" customWidth="1"/>
    <col min="10525" max="10525" width="8.83203125" customWidth="1"/>
    <col min="10526" max="10526" width="15.5" customWidth="1"/>
    <col min="10527" max="10527" width="14.6640625" customWidth="1"/>
    <col min="10528" max="10528" width="16.83203125" customWidth="1"/>
    <col min="10529" max="10529" width="14.6640625" customWidth="1"/>
    <col min="10530" max="10530" width="13.1640625" customWidth="1"/>
    <col min="10531" max="10531" width="7.5" customWidth="1"/>
    <col min="10532" max="10532" width="7" customWidth="1"/>
    <col min="10533" max="10537" width="10.6640625" customWidth="1"/>
    <col min="10753" max="10753" width="45.5" customWidth="1"/>
    <col min="10754" max="10754" width="17.33203125" customWidth="1"/>
    <col min="10755" max="10755" width="20.6640625" customWidth="1"/>
    <col min="10756" max="10756" width="10" customWidth="1"/>
    <col min="10757" max="10757" width="9.33203125" bestFit="1" customWidth="1"/>
    <col min="10758" max="10761" width="5.33203125" customWidth="1"/>
    <col min="10762" max="10762" width="6.5" customWidth="1"/>
    <col min="10763" max="10774" width="5.33203125" customWidth="1"/>
    <col min="10775" max="10775" width="31.6640625" customWidth="1"/>
    <col min="10776" max="10776" width="8.1640625" customWidth="1"/>
    <col min="10777" max="10777" width="6.33203125" customWidth="1"/>
    <col min="10778" max="10778" width="5.33203125" customWidth="1"/>
    <col min="10779" max="10779" width="5.6640625" customWidth="1"/>
    <col min="10780" max="10780" width="12" customWidth="1"/>
    <col min="10781" max="10781" width="8.83203125" customWidth="1"/>
    <col min="10782" max="10782" width="15.5" customWidth="1"/>
    <col min="10783" max="10783" width="14.6640625" customWidth="1"/>
    <col min="10784" max="10784" width="16.83203125" customWidth="1"/>
    <col min="10785" max="10785" width="14.6640625" customWidth="1"/>
    <col min="10786" max="10786" width="13.1640625" customWidth="1"/>
    <col min="10787" max="10787" width="7.5" customWidth="1"/>
    <col min="10788" max="10788" width="7" customWidth="1"/>
    <col min="10789" max="10793" width="10.6640625" customWidth="1"/>
    <col min="11009" max="11009" width="45.5" customWidth="1"/>
    <col min="11010" max="11010" width="17.33203125" customWidth="1"/>
    <col min="11011" max="11011" width="20.6640625" customWidth="1"/>
    <col min="11012" max="11012" width="10" customWidth="1"/>
    <col min="11013" max="11013" width="9.33203125" bestFit="1" customWidth="1"/>
    <col min="11014" max="11017" width="5.33203125" customWidth="1"/>
    <col min="11018" max="11018" width="6.5" customWidth="1"/>
    <col min="11019" max="11030" width="5.33203125" customWidth="1"/>
    <col min="11031" max="11031" width="31.6640625" customWidth="1"/>
    <col min="11032" max="11032" width="8.1640625" customWidth="1"/>
    <col min="11033" max="11033" width="6.33203125" customWidth="1"/>
    <col min="11034" max="11034" width="5.33203125" customWidth="1"/>
    <col min="11035" max="11035" width="5.6640625" customWidth="1"/>
    <col min="11036" max="11036" width="12" customWidth="1"/>
    <col min="11037" max="11037" width="8.83203125" customWidth="1"/>
    <col min="11038" max="11038" width="15.5" customWidth="1"/>
    <col min="11039" max="11039" width="14.6640625" customWidth="1"/>
    <col min="11040" max="11040" width="16.83203125" customWidth="1"/>
    <col min="11041" max="11041" width="14.6640625" customWidth="1"/>
    <col min="11042" max="11042" width="13.1640625" customWidth="1"/>
    <col min="11043" max="11043" width="7.5" customWidth="1"/>
    <col min="11044" max="11044" width="7" customWidth="1"/>
    <col min="11045" max="11049" width="10.6640625" customWidth="1"/>
    <col min="11265" max="11265" width="45.5" customWidth="1"/>
    <col min="11266" max="11266" width="17.33203125" customWidth="1"/>
    <col min="11267" max="11267" width="20.6640625" customWidth="1"/>
    <col min="11268" max="11268" width="10" customWidth="1"/>
    <col min="11269" max="11269" width="9.33203125" bestFit="1" customWidth="1"/>
    <col min="11270" max="11273" width="5.33203125" customWidth="1"/>
    <col min="11274" max="11274" width="6.5" customWidth="1"/>
    <col min="11275" max="11286" width="5.33203125" customWidth="1"/>
    <col min="11287" max="11287" width="31.6640625" customWidth="1"/>
    <col min="11288" max="11288" width="8.1640625" customWidth="1"/>
    <col min="11289" max="11289" width="6.33203125" customWidth="1"/>
    <col min="11290" max="11290" width="5.33203125" customWidth="1"/>
    <col min="11291" max="11291" width="5.6640625" customWidth="1"/>
    <col min="11292" max="11292" width="12" customWidth="1"/>
    <col min="11293" max="11293" width="8.83203125" customWidth="1"/>
    <col min="11294" max="11294" width="15.5" customWidth="1"/>
    <col min="11295" max="11295" width="14.6640625" customWidth="1"/>
    <col min="11296" max="11296" width="16.83203125" customWidth="1"/>
    <col min="11297" max="11297" width="14.6640625" customWidth="1"/>
    <col min="11298" max="11298" width="13.1640625" customWidth="1"/>
    <col min="11299" max="11299" width="7.5" customWidth="1"/>
    <col min="11300" max="11300" width="7" customWidth="1"/>
    <col min="11301" max="11305" width="10.6640625" customWidth="1"/>
    <col min="11521" max="11521" width="45.5" customWidth="1"/>
    <col min="11522" max="11522" width="17.33203125" customWidth="1"/>
    <col min="11523" max="11523" width="20.6640625" customWidth="1"/>
    <col min="11524" max="11524" width="10" customWidth="1"/>
    <col min="11525" max="11525" width="9.33203125" bestFit="1" customWidth="1"/>
    <col min="11526" max="11529" width="5.33203125" customWidth="1"/>
    <col min="11530" max="11530" width="6.5" customWidth="1"/>
    <col min="11531" max="11542" width="5.33203125" customWidth="1"/>
    <col min="11543" max="11543" width="31.6640625" customWidth="1"/>
    <col min="11544" max="11544" width="8.1640625" customWidth="1"/>
    <col min="11545" max="11545" width="6.33203125" customWidth="1"/>
    <col min="11546" max="11546" width="5.33203125" customWidth="1"/>
    <col min="11547" max="11547" width="5.6640625" customWidth="1"/>
    <col min="11548" max="11548" width="12" customWidth="1"/>
    <col min="11549" max="11549" width="8.83203125" customWidth="1"/>
    <col min="11550" max="11550" width="15.5" customWidth="1"/>
    <col min="11551" max="11551" width="14.6640625" customWidth="1"/>
    <col min="11552" max="11552" width="16.83203125" customWidth="1"/>
    <col min="11553" max="11553" width="14.6640625" customWidth="1"/>
    <col min="11554" max="11554" width="13.1640625" customWidth="1"/>
    <col min="11555" max="11555" width="7.5" customWidth="1"/>
    <col min="11556" max="11556" width="7" customWidth="1"/>
    <col min="11557" max="11561" width="10.6640625" customWidth="1"/>
    <col min="11777" max="11777" width="45.5" customWidth="1"/>
    <col min="11778" max="11778" width="17.33203125" customWidth="1"/>
    <col min="11779" max="11779" width="20.6640625" customWidth="1"/>
    <col min="11780" max="11780" width="10" customWidth="1"/>
    <col min="11781" max="11781" width="9.33203125" bestFit="1" customWidth="1"/>
    <col min="11782" max="11785" width="5.33203125" customWidth="1"/>
    <col min="11786" max="11786" width="6.5" customWidth="1"/>
    <col min="11787" max="11798" width="5.33203125" customWidth="1"/>
    <col min="11799" max="11799" width="31.6640625" customWidth="1"/>
    <col min="11800" max="11800" width="8.1640625" customWidth="1"/>
    <col min="11801" max="11801" width="6.33203125" customWidth="1"/>
    <col min="11802" max="11802" width="5.33203125" customWidth="1"/>
    <col min="11803" max="11803" width="5.6640625" customWidth="1"/>
    <col min="11804" max="11804" width="12" customWidth="1"/>
    <col min="11805" max="11805" width="8.83203125" customWidth="1"/>
    <col min="11806" max="11806" width="15.5" customWidth="1"/>
    <col min="11807" max="11807" width="14.6640625" customWidth="1"/>
    <col min="11808" max="11808" width="16.83203125" customWidth="1"/>
    <col min="11809" max="11809" width="14.6640625" customWidth="1"/>
    <col min="11810" max="11810" width="13.1640625" customWidth="1"/>
    <col min="11811" max="11811" width="7.5" customWidth="1"/>
    <col min="11812" max="11812" width="7" customWidth="1"/>
    <col min="11813" max="11817" width="10.6640625" customWidth="1"/>
    <col min="12033" max="12033" width="45.5" customWidth="1"/>
    <col min="12034" max="12034" width="17.33203125" customWidth="1"/>
    <col min="12035" max="12035" width="20.6640625" customWidth="1"/>
    <col min="12036" max="12036" width="10" customWidth="1"/>
    <col min="12037" max="12037" width="9.33203125" bestFit="1" customWidth="1"/>
    <col min="12038" max="12041" width="5.33203125" customWidth="1"/>
    <col min="12042" max="12042" width="6.5" customWidth="1"/>
    <col min="12043" max="12054" width="5.33203125" customWidth="1"/>
    <col min="12055" max="12055" width="31.6640625" customWidth="1"/>
    <col min="12056" max="12056" width="8.1640625" customWidth="1"/>
    <col min="12057" max="12057" width="6.33203125" customWidth="1"/>
    <col min="12058" max="12058" width="5.33203125" customWidth="1"/>
    <col min="12059" max="12059" width="5.6640625" customWidth="1"/>
    <col min="12060" max="12060" width="12" customWidth="1"/>
    <col min="12061" max="12061" width="8.83203125" customWidth="1"/>
    <col min="12062" max="12062" width="15.5" customWidth="1"/>
    <col min="12063" max="12063" width="14.6640625" customWidth="1"/>
    <col min="12064" max="12064" width="16.83203125" customWidth="1"/>
    <col min="12065" max="12065" width="14.6640625" customWidth="1"/>
    <col min="12066" max="12066" width="13.1640625" customWidth="1"/>
    <col min="12067" max="12067" width="7.5" customWidth="1"/>
    <col min="12068" max="12068" width="7" customWidth="1"/>
    <col min="12069" max="12073" width="10.6640625" customWidth="1"/>
    <col min="12289" max="12289" width="45.5" customWidth="1"/>
    <col min="12290" max="12290" width="17.33203125" customWidth="1"/>
    <col min="12291" max="12291" width="20.6640625" customWidth="1"/>
    <col min="12292" max="12292" width="10" customWidth="1"/>
    <col min="12293" max="12293" width="9.33203125" bestFit="1" customWidth="1"/>
    <col min="12294" max="12297" width="5.33203125" customWidth="1"/>
    <col min="12298" max="12298" width="6.5" customWidth="1"/>
    <col min="12299" max="12310" width="5.33203125" customWidth="1"/>
    <col min="12311" max="12311" width="31.6640625" customWidth="1"/>
    <col min="12312" max="12312" width="8.1640625" customWidth="1"/>
    <col min="12313" max="12313" width="6.33203125" customWidth="1"/>
    <col min="12314" max="12314" width="5.33203125" customWidth="1"/>
    <col min="12315" max="12315" width="5.6640625" customWidth="1"/>
    <col min="12316" max="12316" width="12" customWidth="1"/>
    <col min="12317" max="12317" width="8.83203125" customWidth="1"/>
    <col min="12318" max="12318" width="15.5" customWidth="1"/>
    <col min="12319" max="12319" width="14.6640625" customWidth="1"/>
    <col min="12320" max="12320" width="16.83203125" customWidth="1"/>
    <col min="12321" max="12321" width="14.6640625" customWidth="1"/>
    <col min="12322" max="12322" width="13.1640625" customWidth="1"/>
    <col min="12323" max="12323" width="7.5" customWidth="1"/>
    <col min="12324" max="12324" width="7" customWidth="1"/>
    <col min="12325" max="12329" width="10.6640625" customWidth="1"/>
    <col min="12545" max="12545" width="45.5" customWidth="1"/>
    <col min="12546" max="12546" width="17.33203125" customWidth="1"/>
    <col min="12547" max="12547" width="20.6640625" customWidth="1"/>
    <col min="12548" max="12548" width="10" customWidth="1"/>
    <col min="12549" max="12549" width="9.33203125" bestFit="1" customWidth="1"/>
    <col min="12550" max="12553" width="5.33203125" customWidth="1"/>
    <col min="12554" max="12554" width="6.5" customWidth="1"/>
    <col min="12555" max="12566" width="5.33203125" customWidth="1"/>
    <col min="12567" max="12567" width="31.6640625" customWidth="1"/>
    <col min="12568" max="12568" width="8.1640625" customWidth="1"/>
    <col min="12569" max="12569" width="6.33203125" customWidth="1"/>
    <col min="12570" max="12570" width="5.33203125" customWidth="1"/>
    <col min="12571" max="12571" width="5.6640625" customWidth="1"/>
    <col min="12572" max="12572" width="12" customWidth="1"/>
    <col min="12573" max="12573" width="8.83203125" customWidth="1"/>
    <col min="12574" max="12574" width="15.5" customWidth="1"/>
    <col min="12575" max="12575" width="14.6640625" customWidth="1"/>
    <col min="12576" max="12576" width="16.83203125" customWidth="1"/>
    <col min="12577" max="12577" width="14.6640625" customWidth="1"/>
    <col min="12578" max="12578" width="13.1640625" customWidth="1"/>
    <col min="12579" max="12579" width="7.5" customWidth="1"/>
    <col min="12580" max="12580" width="7" customWidth="1"/>
    <col min="12581" max="12585" width="10.6640625" customWidth="1"/>
    <col min="12801" max="12801" width="45.5" customWidth="1"/>
    <col min="12802" max="12802" width="17.33203125" customWidth="1"/>
    <col min="12803" max="12803" width="20.6640625" customWidth="1"/>
    <col min="12804" max="12804" width="10" customWidth="1"/>
    <col min="12805" max="12805" width="9.33203125" bestFit="1" customWidth="1"/>
    <col min="12806" max="12809" width="5.33203125" customWidth="1"/>
    <col min="12810" max="12810" width="6.5" customWidth="1"/>
    <col min="12811" max="12822" width="5.33203125" customWidth="1"/>
    <col min="12823" max="12823" width="31.6640625" customWidth="1"/>
    <col min="12824" max="12824" width="8.1640625" customWidth="1"/>
    <col min="12825" max="12825" width="6.33203125" customWidth="1"/>
    <col min="12826" max="12826" width="5.33203125" customWidth="1"/>
    <col min="12827" max="12827" width="5.6640625" customWidth="1"/>
    <col min="12828" max="12828" width="12" customWidth="1"/>
    <col min="12829" max="12829" width="8.83203125" customWidth="1"/>
    <col min="12830" max="12830" width="15.5" customWidth="1"/>
    <col min="12831" max="12831" width="14.6640625" customWidth="1"/>
    <col min="12832" max="12832" width="16.83203125" customWidth="1"/>
    <col min="12833" max="12833" width="14.6640625" customWidth="1"/>
    <col min="12834" max="12834" width="13.1640625" customWidth="1"/>
    <col min="12835" max="12835" width="7.5" customWidth="1"/>
    <col min="12836" max="12836" width="7" customWidth="1"/>
    <col min="12837" max="12841" width="10.6640625" customWidth="1"/>
    <col min="13057" max="13057" width="45.5" customWidth="1"/>
    <col min="13058" max="13058" width="17.33203125" customWidth="1"/>
    <col min="13059" max="13059" width="20.6640625" customWidth="1"/>
    <col min="13060" max="13060" width="10" customWidth="1"/>
    <col min="13061" max="13061" width="9.33203125" bestFit="1" customWidth="1"/>
    <col min="13062" max="13065" width="5.33203125" customWidth="1"/>
    <col min="13066" max="13066" width="6.5" customWidth="1"/>
    <col min="13067" max="13078" width="5.33203125" customWidth="1"/>
    <col min="13079" max="13079" width="31.6640625" customWidth="1"/>
    <col min="13080" max="13080" width="8.1640625" customWidth="1"/>
    <col min="13081" max="13081" width="6.33203125" customWidth="1"/>
    <col min="13082" max="13082" width="5.33203125" customWidth="1"/>
    <col min="13083" max="13083" width="5.6640625" customWidth="1"/>
    <col min="13084" max="13084" width="12" customWidth="1"/>
    <col min="13085" max="13085" width="8.83203125" customWidth="1"/>
    <col min="13086" max="13086" width="15.5" customWidth="1"/>
    <col min="13087" max="13087" width="14.6640625" customWidth="1"/>
    <col min="13088" max="13088" width="16.83203125" customWidth="1"/>
    <col min="13089" max="13089" width="14.6640625" customWidth="1"/>
    <col min="13090" max="13090" width="13.1640625" customWidth="1"/>
    <col min="13091" max="13091" width="7.5" customWidth="1"/>
    <col min="13092" max="13092" width="7" customWidth="1"/>
    <col min="13093" max="13097" width="10.6640625" customWidth="1"/>
    <col min="13313" max="13313" width="45.5" customWidth="1"/>
    <col min="13314" max="13314" width="17.33203125" customWidth="1"/>
    <col min="13315" max="13315" width="20.6640625" customWidth="1"/>
    <col min="13316" max="13316" width="10" customWidth="1"/>
    <col min="13317" max="13317" width="9.33203125" bestFit="1" customWidth="1"/>
    <col min="13318" max="13321" width="5.33203125" customWidth="1"/>
    <col min="13322" max="13322" width="6.5" customWidth="1"/>
    <col min="13323" max="13334" width="5.33203125" customWidth="1"/>
    <col min="13335" max="13335" width="31.6640625" customWidth="1"/>
    <col min="13336" max="13336" width="8.1640625" customWidth="1"/>
    <col min="13337" max="13337" width="6.33203125" customWidth="1"/>
    <col min="13338" max="13338" width="5.33203125" customWidth="1"/>
    <col min="13339" max="13339" width="5.6640625" customWidth="1"/>
    <col min="13340" max="13340" width="12" customWidth="1"/>
    <col min="13341" max="13341" width="8.83203125" customWidth="1"/>
    <col min="13342" max="13342" width="15.5" customWidth="1"/>
    <col min="13343" max="13343" width="14.6640625" customWidth="1"/>
    <col min="13344" max="13344" width="16.83203125" customWidth="1"/>
    <col min="13345" max="13345" width="14.6640625" customWidth="1"/>
    <col min="13346" max="13346" width="13.1640625" customWidth="1"/>
    <col min="13347" max="13347" width="7.5" customWidth="1"/>
    <col min="13348" max="13348" width="7" customWidth="1"/>
    <col min="13349" max="13353" width="10.6640625" customWidth="1"/>
    <col min="13569" max="13569" width="45.5" customWidth="1"/>
    <col min="13570" max="13570" width="17.33203125" customWidth="1"/>
    <col min="13571" max="13571" width="20.6640625" customWidth="1"/>
    <col min="13572" max="13572" width="10" customWidth="1"/>
    <col min="13573" max="13573" width="9.33203125" bestFit="1" customWidth="1"/>
    <col min="13574" max="13577" width="5.33203125" customWidth="1"/>
    <col min="13578" max="13578" width="6.5" customWidth="1"/>
    <col min="13579" max="13590" width="5.33203125" customWidth="1"/>
    <col min="13591" max="13591" width="31.6640625" customWidth="1"/>
    <col min="13592" max="13592" width="8.1640625" customWidth="1"/>
    <col min="13593" max="13593" width="6.33203125" customWidth="1"/>
    <col min="13594" max="13594" width="5.33203125" customWidth="1"/>
    <col min="13595" max="13595" width="5.6640625" customWidth="1"/>
    <col min="13596" max="13596" width="12" customWidth="1"/>
    <col min="13597" max="13597" width="8.83203125" customWidth="1"/>
    <col min="13598" max="13598" width="15.5" customWidth="1"/>
    <col min="13599" max="13599" width="14.6640625" customWidth="1"/>
    <col min="13600" max="13600" width="16.83203125" customWidth="1"/>
    <col min="13601" max="13601" width="14.6640625" customWidth="1"/>
    <col min="13602" max="13602" width="13.1640625" customWidth="1"/>
    <col min="13603" max="13603" width="7.5" customWidth="1"/>
    <col min="13604" max="13604" width="7" customWidth="1"/>
    <col min="13605" max="13609" width="10.6640625" customWidth="1"/>
    <col min="13825" max="13825" width="45.5" customWidth="1"/>
    <col min="13826" max="13826" width="17.33203125" customWidth="1"/>
    <col min="13827" max="13827" width="20.6640625" customWidth="1"/>
    <col min="13828" max="13828" width="10" customWidth="1"/>
    <col min="13829" max="13829" width="9.33203125" bestFit="1" customWidth="1"/>
    <col min="13830" max="13833" width="5.33203125" customWidth="1"/>
    <col min="13834" max="13834" width="6.5" customWidth="1"/>
    <col min="13835" max="13846" width="5.33203125" customWidth="1"/>
    <col min="13847" max="13847" width="31.6640625" customWidth="1"/>
    <col min="13848" max="13848" width="8.1640625" customWidth="1"/>
    <col min="13849" max="13849" width="6.33203125" customWidth="1"/>
    <col min="13850" max="13850" width="5.33203125" customWidth="1"/>
    <col min="13851" max="13851" width="5.6640625" customWidth="1"/>
    <col min="13852" max="13852" width="12" customWidth="1"/>
    <col min="13853" max="13853" width="8.83203125" customWidth="1"/>
    <col min="13854" max="13854" width="15.5" customWidth="1"/>
    <col min="13855" max="13855" width="14.6640625" customWidth="1"/>
    <col min="13856" max="13856" width="16.83203125" customWidth="1"/>
    <col min="13857" max="13857" width="14.6640625" customWidth="1"/>
    <col min="13858" max="13858" width="13.1640625" customWidth="1"/>
    <col min="13859" max="13859" width="7.5" customWidth="1"/>
    <col min="13860" max="13860" width="7" customWidth="1"/>
    <col min="13861" max="13865" width="10.6640625" customWidth="1"/>
    <col min="14081" max="14081" width="45.5" customWidth="1"/>
    <col min="14082" max="14082" width="17.33203125" customWidth="1"/>
    <col min="14083" max="14083" width="20.6640625" customWidth="1"/>
    <col min="14084" max="14084" width="10" customWidth="1"/>
    <col min="14085" max="14085" width="9.33203125" bestFit="1" customWidth="1"/>
    <col min="14086" max="14089" width="5.33203125" customWidth="1"/>
    <col min="14090" max="14090" width="6.5" customWidth="1"/>
    <col min="14091" max="14102" width="5.33203125" customWidth="1"/>
    <col min="14103" max="14103" width="31.6640625" customWidth="1"/>
    <col min="14104" max="14104" width="8.1640625" customWidth="1"/>
    <col min="14105" max="14105" width="6.33203125" customWidth="1"/>
    <col min="14106" max="14106" width="5.33203125" customWidth="1"/>
    <col min="14107" max="14107" width="5.6640625" customWidth="1"/>
    <col min="14108" max="14108" width="12" customWidth="1"/>
    <col min="14109" max="14109" width="8.83203125" customWidth="1"/>
    <col min="14110" max="14110" width="15.5" customWidth="1"/>
    <col min="14111" max="14111" width="14.6640625" customWidth="1"/>
    <col min="14112" max="14112" width="16.83203125" customWidth="1"/>
    <col min="14113" max="14113" width="14.6640625" customWidth="1"/>
    <col min="14114" max="14114" width="13.1640625" customWidth="1"/>
    <col min="14115" max="14115" width="7.5" customWidth="1"/>
    <col min="14116" max="14116" width="7" customWidth="1"/>
    <col min="14117" max="14121" width="10.6640625" customWidth="1"/>
    <col min="14337" max="14337" width="45.5" customWidth="1"/>
    <col min="14338" max="14338" width="17.33203125" customWidth="1"/>
    <col min="14339" max="14339" width="20.6640625" customWidth="1"/>
    <col min="14340" max="14340" width="10" customWidth="1"/>
    <col min="14341" max="14341" width="9.33203125" bestFit="1" customWidth="1"/>
    <col min="14342" max="14345" width="5.33203125" customWidth="1"/>
    <col min="14346" max="14346" width="6.5" customWidth="1"/>
    <col min="14347" max="14358" width="5.33203125" customWidth="1"/>
    <col min="14359" max="14359" width="31.6640625" customWidth="1"/>
    <col min="14360" max="14360" width="8.1640625" customWidth="1"/>
    <col min="14361" max="14361" width="6.33203125" customWidth="1"/>
    <col min="14362" max="14362" width="5.33203125" customWidth="1"/>
    <col min="14363" max="14363" width="5.6640625" customWidth="1"/>
    <col min="14364" max="14364" width="12" customWidth="1"/>
    <col min="14365" max="14365" width="8.83203125" customWidth="1"/>
    <col min="14366" max="14366" width="15.5" customWidth="1"/>
    <col min="14367" max="14367" width="14.6640625" customWidth="1"/>
    <col min="14368" max="14368" width="16.83203125" customWidth="1"/>
    <col min="14369" max="14369" width="14.6640625" customWidth="1"/>
    <col min="14370" max="14370" width="13.1640625" customWidth="1"/>
    <col min="14371" max="14371" width="7.5" customWidth="1"/>
    <col min="14372" max="14372" width="7" customWidth="1"/>
    <col min="14373" max="14377" width="10.6640625" customWidth="1"/>
    <col min="14593" max="14593" width="45.5" customWidth="1"/>
    <col min="14594" max="14594" width="17.33203125" customWidth="1"/>
    <col min="14595" max="14595" width="20.6640625" customWidth="1"/>
    <col min="14596" max="14596" width="10" customWidth="1"/>
    <col min="14597" max="14597" width="9.33203125" bestFit="1" customWidth="1"/>
    <col min="14598" max="14601" width="5.33203125" customWidth="1"/>
    <col min="14602" max="14602" width="6.5" customWidth="1"/>
    <col min="14603" max="14614" width="5.33203125" customWidth="1"/>
    <col min="14615" max="14615" width="31.6640625" customWidth="1"/>
    <col min="14616" max="14616" width="8.1640625" customWidth="1"/>
    <col min="14617" max="14617" width="6.33203125" customWidth="1"/>
    <col min="14618" max="14618" width="5.33203125" customWidth="1"/>
    <col min="14619" max="14619" width="5.6640625" customWidth="1"/>
    <col min="14620" max="14620" width="12" customWidth="1"/>
    <col min="14621" max="14621" width="8.83203125" customWidth="1"/>
    <col min="14622" max="14622" width="15.5" customWidth="1"/>
    <col min="14623" max="14623" width="14.6640625" customWidth="1"/>
    <col min="14624" max="14624" width="16.83203125" customWidth="1"/>
    <col min="14625" max="14625" width="14.6640625" customWidth="1"/>
    <col min="14626" max="14626" width="13.1640625" customWidth="1"/>
    <col min="14627" max="14627" width="7.5" customWidth="1"/>
    <col min="14628" max="14628" width="7" customWidth="1"/>
    <col min="14629" max="14633" width="10.6640625" customWidth="1"/>
    <col min="14849" max="14849" width="45.5" customWidth="1"/>
    <col min="14850" max="14850" width="17.33203125" customWidth="1"/>
    <col min="14851" max="14851" width="20.6640625" customWidth="1"/>
    <col min="14852" max="14852" width="10" customWidth="1"/>
    <col min="14853" max="14853" width="9.33203125" bestFit="1" customWidth="1"/>
    <col min="14854" max="14857" width="5.33203125" customWidth="1"/>
    <col min="14858" max="14858" width="6.5" customWidth="1"/>
    <col min="14859" max="14870" width="5.33203125" customWidth="1"/>
    <col min="14871" max="14871" width="31.6640625" customWidth="1"/>
    <col min="14872" max="14872" width="8.1640625" customWidth="1"/>
    <col min="14873" max="14873" width="6.33203125" customWidth="1"/>
    <col min="14874" max="14874" width="5.33203125" customWidth="1"/>
    <col min="14875" max="14875" width="5.6640625" customWidth="1"/>
    <col min="14876" max="14876" width="12" customWidth="1"/>
    <col min="14877" max="14877" width="8.83203125" customWidth="1"/>
    <col min="14878" max="14878" width="15.5" customWidth="1"/>
    <col min="14879" max="14879" width="14.6640625" customWidth="1"/>
    <col min="14880" max="14880" width="16.83203125" customWidth="1"/>
    <col min="14881" max="14881" width="14.6640625" customWidth="1"/>
    <col min="14882" max="14882" width="13.1640625" customWidth="1"/>
    <col min="14883" max="14883" width="7.5" customWidth="1"/>
    <col min="14884" max="14884" width="7" customWidth="1"/>
    <col min="14885" max="14889" width="10.6640625" customWidth="1"/>
    <col min="15105" max="15105" width="45.5" customWidth="1"/>
    <col min="15106" max="15106" width="17.33203125" customWidth="1"/>
    <col min="15107" max="15107" width="20.6640625" customWidth="1"/>
    <col min="15108" max="15108" width="10" customWidth="1"/>
    <col min="15109" max="15109" width="9.33203125" bestFit="1" customWidth="1"/>
    <col min="15110" max="15113" width="5.33203125" customWidth="1"/>
    <col min="15114" max="15114" width="6.5" customWidth="1"/>
    <col min="15115" max="15126" width="5.33203125" customWidth="1"/>
    <col min="15127" max="15127" width="31.6640625" customWidth="1"/>
    <col min="15128" max="15128" width="8.1640625" customWidth="1"/>
    <col min="15129" max="15129" width="6.33203125" customWidth="1"/>
    <col min="15130" max="15130" width="5.33203125" customWidth="1"/>
    <col min="15131" max="15131" width="5.6640625" customWidth="1"/>
    <col min="15132" max="15132" width="12" customWidth="1"/>
    <col min="15133" max="15133" width="8.83203125" customWidth="1"/>
    <col min="15134" max="15134" width="15.5" customWidth="1"/>
    <col min="15135" max="15135" width="14.6640625" customWidth="1"/>
    <col min="15136" max="15136" width="16.83203125" customWidth="1"/>
    <col min="15137" max="15137" width="14.6640625" customWidth="1"/>
    <col min="15138" max="15138" width="13.1640625" customWidth="1"/>
    <col min="15139" max="15139" width="7.5" customWidth="1"/>
    <col min="15140" max="15140" width="7" customWidth="1"/>
    <col min="15141" max="15145" width="10.6640625" customWidth="1"/>
    <col min="15361" max="15361" width="45.5" customWidth="1"/>
    <col min="15362" max="15362" width="17.33203125" customWidth="1"/>
    <col min="15363" max="15363" width="20.6640625" customWidth="1"/>
    <col min="15364" max="15364" width="10" customWidth="1"/>
    <col min="15365" max="15365" width="9.33203125" bestFit="1" customWidth="1"/>
    <col min="15366" max="15369" width="5.33203125" customWidth="1"/>
    <col min="15370" max="15370" width="6.5" customWidth="1"/>
    <col min="15371" max="15382" width="5.33203125" customWidth="1"/>
    <col min="15383" max="15383" width="31.6640625" customWidth="1"/>
    <col min="15384" max="15384" width="8.1640625" customWidth="1"/>
    <col min="15385" max="15385" width="6.33203125" customWidth="1"/>
    <col min="15386" max="15386" width="5.33203125" customWidth="1"/>
    <col min="15387" max="15387" width="5.6640625" customWidth="1"/>
    <col min="15388" max="15388" width="12" customWidth="1"/>
    <col min="15389" max="15389" width="8.83203125" customWidth="1"/>
    <col min="15390" max="15390" width="15.5" customWidth="1"/>
    <col min="15391" max="15391" width="14.6640625" customWidth="1"/>
    <col min="15392" max="15392" width="16.83203125" customWidth="1"/>
    <col min="15393" max="15393" width="14.6640625" customWidth="1"/>
    <col min="15394" max="15394" width="13.1640625" customWidth="1"/>
    <col min="15395" max="15395" width="7.5" customWidth="1"/>
    <col min="15396" max="15396" width="7" customWidth="1"/>
    <col min="15397" max="15401" width="10.6640625" customWidth="1"/>
    <col min="15617" max="15617" width="45.5" customWidth="1"/>
    <col min="15618" max="15618" width="17.33203125" customWidth="1"/>
    <col min="15619" max="15619" width="20.6640625" customWidth="1"/>
    <col min="15620" max="15620" width="10" customWidth="1"/>
    <col min="15621" max="15621" width="9.33203125" bestFit="1" customWidth="1"/>
    <col min="15622" max="15625" width="5.33203125" customWidth="1"/>
    <col min="15626" max="15626" width="6.5" customWidth="1"/>
    <col min="15627" max="15638" width="5.33203125" customWidth="1"/>
    <col min="15639" max="15639" width="31.6640625" customWidth="1"/>
    <col min="15640" max="15640" width="8.1640625" customWidth="1"/>
    <col min="15641" max="15641" width="6.33203125" customWidth="1"/>
    <col min="15642" max="15642" width="5.33203125" customWidth="1"/>
    <col min="15643" max="15643" width="5.6640625" customWidth="1"/>
    <col min="15644" max="15644" width="12" customWidth="1"/>
    <col min="15645" max="15645" width="8.83203125" customWidth="1"/>
    <col min="15646" max="15646" width="15.5" customWidth="1"/>
    <col min="15647" max="15647" width="14.6640625" customWidth="1"/>
    <col min="15648" max="15648" width="16.83203125" customWidth="1"/>
    <col min="15649" max="15649" width="14.6640625" customWidth="1"/>
    <col min="15650" max="15650" width="13.1640625" customWidth="1"/>
    <col min="15651" max="15651" width="7.5" customWidth="1"/>
    <col min="15652" max="15652" width="7" customWidth="1"/>
    <col min="15653" max="15657" width="10.6640625" customWidth="1"/>
    <col min="15873" max="15873" width="45.5" customWidth="1"/>
    <col min="15874" max="15874" width="17.33203125" customWidth="1"/>
    <col min="15875" max="15875" width="20.6640625" customWidth="1"/>
    <col min="15876" max="15876" width="10" customWidth="1"/>
    <col min="15877" max="15877" width="9.33203125" bestFit="1" customWidth="1"/>
    <col min="15878" max="15881" width="5.33203125" customWidth="1"/>
    <col min="15882" max="15882" width="6.5" customWidth="1"/>
    <col min="15883" max="15894" width="5.33203125" customWidth="1"/>
    <col min="15895" max="15895" width="31.6640625" customWidth="1"/>
    <col min="15896" max="15896" width="8.1640625" customWidth="1"/>
    <col min="15897" max="15897" width="6.33203125" customWidth="1"/>
    <col min="15898" max="15898" width="5.33203125" customWidth="1"/>
    <col min="15899" max="15899" width="5.6640625" customWidth="1"/>
    <col min="15900" max="15900" width="12" customWidth="1"/>
    <col min="15901" max="15901" width="8.83203125" customWidth="1"/>
    <col min="15902" max="15902" width="15.5" customWidth="1"/>
    <col min="15903" max="15903" width="14.6640625" customWidth="1"/>
    <col min="15904" max="15904" width="16.83203125" customWidth="1"/>
    <col min="15905" max="15905" width="14.6640625" customWidth="1"/>
    <col min="15906" max="15906" width="13.1640625" customWidth="1"/>
    <col min="15907" max="15907" width="7.5" customWidth="1"/>
    <col min="15908" max="15908" width="7" customWidth="1"/>
    <col min="15909" max="15913" width="10.6640625" customWidth="1"/>
    <col min="16129" max="16129" width="45.5" customWidth="1"/>
    <col min="16130" max="16130" width="17.33203125" customWidth="1"/>
    <col min="16131" max="16131" width="20.6640625" customWidth="1"/>
    <col min="16132" max="16132" width="10" customWidth="1"/>
    <col min="16133" max="16133" width="9.33203125" bestFit="1" customWidth="1"/>
    <col min="16134" max="16137" width="5.33203125" customWidth="1"/>
    <col min="16138" max="16138" width="6.5" customWidth="1"/>
    <col min="16139" max="16150" width="5.33203125" customWidth="1"/>
    <col min="16151" max="16151" width="31.6640625" customWidth="1"/>
    <col min="16152" max="16152" width="8.1640625" customWidth="1"/>
    <col min="16153" max="16153" width="6.33203125" customWidth="1"/>
    <col min="16154" max="16154" width="5.33203125" customWidth="1"/>
    <col min="16155" max="16155" width="5.6640625" customWidth="1"/>
    <col min="16156" max="16156" width="12" customWidth="1"/>
    <col min="16157" max="16157" width="8.83203125" customWidth="1"/>
    <col min="16158" max="16158" width="15.5" customWidth="1"/>
    <col min="16159" max="16159" width="14.6640625" customWidth="1"/>
    <col min="16160" max="16160" width="16.83203125" customWidth="1"/>
    <col min="16161" max="16161" width="14.6640625" customWidth="1"/>
    <col min="16162" max="16162" width="13.1640625" customWidth="1"/>
    <col min="16163" max="16163" width="7.5" customWidth="1"/>
    <col min="16164" max="16164" width="7" customWidth="1"/>
    <col min="16165" max="16169" width="10.6640625" customWidth="1"/>
  </cols>
  <sheetData>
    <row r="1" spans="1:36" ht="4.5" customHeight="1" x14ac:dyDescent="0.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C1" s="2"/>
      <c r="AD1" s="2"/>
      <c r="AE1" s="2"/>
      <c r="AF1" s="2"/>
      <c r="AG1" s="2"/>
      <c r="AH1" s="3"/>
      <c r="AI1" s="2"/>
      <c r="AJ1" s="4"/>
    </row>
    <row r="2" spans="1:36" ht="15" customHeight="1" x14ac:dyDescent="0.2">
      <c r="A2" s="6" t="s">
        <v>65</v>
      </c>
      <c r="B2" s="141"/>
      <c r="C2" s="142"/>
      <c r="D2" s="1"/>
      <c r="E2" s="3"/>
      <c r="F2" s="3"/>
      <c r="G2" s="3"/>
      <c r="H2" s="2"/>
      <c r="I2" s="2"/>
      <c r="J2" s="2"/>
      <c r="K2" s="2"/>
      <c r="L2" s="2"/>
      <c r="M2" s="2"/>
      <c r="N2" s="2"/>
      <c r="O2" s="3"/>
      <c r="P2" s="7"/>
      <c r="Q2" s="7"/>
      <c r="R2" s="7"/>
      <c r="S2" s="7"/>
      <c r="T2" s="7"/>
      <c r="U2" s="2"/>
      <c r="V2" s="2"/>
      <c r="W2" s="8" t="s">
        <v>0</v>
      </c>
      <c r="X2" s="9" t="s">
        <v>1</v>
      </c>
      <c r="Y2" s="9"/>
      <c r="Z2" s="9"/>
      <c r="AA2" s="8"/>
      <c r="AB2" s="9" t="s">
        <v>2</v>
      </c>
      <c r="AC2" s="9"/>
      <c r="AD2" s="9"/>
      <c r="AE2" s="8"/>
      <c r="AF2" s="10" t="s">
        <v>3</v>
      </c>
      <c r="AG2" s="1"/>
      <c r="AH2" s="1"/>
      <c r="AI2" s="1"/>
      <c r="AJ2" s="11"/>
    </row>
    <row r="3" spans="1:36" ht="12.75" x14ac:dyDescent="0.2">
      <c r="A3" s="12" t="s">
        <v>4</v>
      </c>
      <c r="B3" s="143"/>
      <c r="C3" s="12" t="s">
        <v>5</v>
      </c>
      <c r="D3" s="143"/>
      <c r="E3" s="13" t="s">
        <v>6</v>
      </c>
      <c r="F3" s="14"/>
      <c r="G3" s="15"/>
      <c r="H3" s="150"/>
      <c r="I3" s="149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2"/>
      <c r="V3" s="2"/>
      <c r="W3" s="16" t="s">
        <v>7</v>
      </c>
      <c r="X3" s="17" t="str">
        <f>IF(SUM(D24,D35,D46,D57,D68,D79)&gt;0,"YES",IF(COUNTIF(AG18:AG23,"?")&gt;0,"?","NO"))</f>
        <v>NO</v>
      </c>
      <c r="Y3" s="2"/>
      <c r="Z3" s="2"/>
      <c r="AA3" s="16"/>
      <c r="AB3" s="18" t="str">
        <f>IF(SUM(D24,D35,D46,D57,D68,D79)&gt;0,"YES",IF(COUNTIF(AG18:AG23,"?")&gt;0,"?","NO"))</f>
        <v>NO</v>
      </c>
      <c r="AC3" s="18" t="e">
        <f>IF(AB3="YES", "&gt;21",IF(AB3="?", "?", IF(D3=3,MAX(O25,O36,O47),IF(SUM(D24,D35,D46,D57,D68,D79)=0,LARGE(AG18:AG23,1),MAX(AG18:AG23)))))</f>
        <v>#NUM!</v>
      </c>
      <c r="AD3" s="19"/>
      <c r="AE3" s="20"/>
      <c r="AF3" s="21" t="str">
        <f>IF(COUNTIF(AH18:AH23, "?")&gt;0, "?", IF(SUM(D25,D36,D47,D58,D69,D80)&gt;0,"YES","NO"))</f>
        <v>NO</v>
      </c>
      <c r="AG3" s="22"/>
      <c r="AH3" s="22"/>
      <c r="AI3" s="3"/>
      <c r="AJ3" s="23"/>
    </row>
    <row r="4" spans="1:36" ht="12.75" x14ac:dyDescent="0.2">
      <c r="A4" s="12" t="s">
        <v>8</v>
      </c>
      <c r="B4" s="143"/>
      <c r="C4" s="12" t="s">
        <v>9</v>
      </c>
      <c r="D4" s="143"/>
      <c r="E4" s="24" t="s">
        <v>10</v>
      </c>
      <c r="F4" s="25"/>
      <c r="G4" s="26"/>
      <c r="H4" s="141"/>
      <c r="I4" s="14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2"/>
      <c r="V4" s="2"/>
      <c r="W4" s="16"/>
      <c r="X4" s="2"/>
      <c r="Y4" s="2"/>
      <c r="Z4" s="2"/>
      <c r="AA4" s="16"/>
      <c r="AB4" s="27"/>
      <c r="AC4" s="27"/>
      <c r="AD4" s="19"/>
      <c r="AE4" s="20"/>
      <c r="AF4" s="28"/>
      <c r="AG4" s="3"/>
      <c r="AH4" s="3"/>
      <c r="AI4" s="3"/>
      <c r="AJ4" s="4"/>
    </row>
    <row r="5" spans="1:36" ht="12.75" x14ac:dyDescent="0.2">
      <c r="A5" s="12" t="s">
        <v>11</v>
      </c>
      <c r="B5" s="143"/>
      <c r="C5" s="29" t="s">
        <v>12</v>
      </c>
      <c r="D5" s="146"/>
      <c r="E5" s="30"/>
      <c r="F5" s="30"/>
      <c r="G5" s="30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2"/>
      <c r="V5" s="2"/>
      <c r="W5" s="16"/>
      <c r="X5" s="2"/>
      <c r="Y5" s="31" t="s">
        <v>13</v>
      </c>
      <c r="Z5" s="31" t="s">
        <v>14</v>
      </c>
      <c r="AA5" s="32" t="s">
        <v>15</v>
      </c>
      <c r="AB5" s="33" t="s">
        <v>64</v>
      </c>
      <c r="AC5" s="33" t="s">
        <v>16</v>
      </c>
      <c r="AD5" s="34" t="s">
        <v>17</v>
      </c>
      <c r="AE5" s="35" t="s">
        <v>18</v>
      </c>
      <c r="AF5" s="28"/>
      <c r="AG5" s="36" t="s">
        <v>19</v>
      </c>
      <c r="AH5" s="36" t="s">
        <v>20</v>
      </c>
      <c r="AI5" s="37" t="s">
        <v>21</v>
      </c>
      <c r="AJ5" s="38" t="s">
        <v>22</v>
      </c>
    </row>
    <row r="6" spans="1:36" ht="12.75" x14ac:dyDescent="0.2">
      <c r="A6" s="12" t="s">
        <v>23</v>
      </c>
      <c r="B6" s="144"/>
      <c r="C6" s="29" t="s">
        <v>24</v>
      </c>
      <c r="D6" s="143"/>
      <c r="E6" s="13" t="s">
        <v>25</v>
      </c>
      <c r="F6" s="14"/>
      <c r="G6" s="15"/>
      <c r="H6" s="141"/>
      <c r="I6" s="149"/>
      <c r="J6" s="2"/>
      <c r="K6" s="2"/>
      <c r="L6" s="2"/>
      <c r="M6" s="2"/>
      <c r="N6" s="2"/>
      <c r="O6" s="3"/>
      <c r="P6" s="3"/>
      <c r="Q6" s="3"/>
      <c r="R6" s="3"/>
      <c r="S6" s="3"/>
      <c r="T6" s="3"/>
      <c r="U6" s="2"/>
      <c r="V6" s="2"/>
      <c r="W6" s="16" t="s">
        <v>26</v>
      </c>
      <c r="X6" s="27"/>
      <c r="Y6" s="39" t="e">
        <f>IF(D3=1, AC18, IF(D3=2, AVERAGE(AC18,AC29), IF(D3=4, AVERAGE(AC18,AC29,AC40,AC51), IF(D3=5, AVERAGE(AC18,AC29,AC40,AC51,AC62), IF(D3=6, AVERAGE(AC18,AC29,AC40,AC51,AC62,AC73), MEDIAN(AC18,AC29,AC40))))))</f>
        <v>#NUM!</v>
      </c>
      <c r="Z6" s="40" t="e">
        <f>IF(Y6&gt;=2,1,0)</f>
        <v>#NUM!</v>
      </c>
      <c r="AA6" s="41" t="e">
        <f>IF(Y6&gt;=3,1,0)</f>
        <v>#NUM!</v>
      </c>
      <c r="AB6" s="42" t="str">
        <f>IF(D3&gt;2,IF(OR(D3=3,D3=4),SMALL((AC18,AC29,AC40,AC51),2),SMALL((AC18,AC29,AC40,AC51,AC62,AC73),3)),"CHECK")</f>
        <v>CHECK</v>
      </c>
      <c r="AC6" s="43">
        <f>IF(AB6&gt;=1, 1, 0)</f>
        <v>1</v>
      </c>
      <c r="AD6" s="44">
        <f>IF(AB6&gt;=3, 1,0)</f>
        <v>1</v>
      </c>
      <c r="AE6" s="45">
        <f>IF(D3=1,AD18,IF(D3=2,MAX(AD18,AD29),IF(SUM(AD18,AD29,AD40,AD51,AD62,AD73)&gt;0,1,0)))</f>
        <v>0</v>
      </c>
      <c r="AF6" s="28" t="s">
        <v>27</v>
      </c>
      <c r="AG6" s="46">
        <f>MAX(D18:W18,D29:W29,D40:W40,D51:W51,D62:W62,D73:W73)</f>
        <v>0</v>
      </c>
      <c r="AH6" s="46">
        <f>MAX(J18:W18,J29:W29,J40:W40,J51:W51,J62:W62,J73:W73)</f>
        <v>0</v>
      </c>
      <c r="AI6" s="47">
        <f>MAX(X18,X29,X40,X51,X62,X73)</f>
        <v>0</v>
      </c>
      <c r="AJ6" s="48">
        <f>IF(AG6&lt;1,4,IF(AH6&lt;1,3,IF(AI6&lt;1,2,1)))</f>
        <v>4</v>
      </c>
    </row>
    <row r="7" spans="1:36" ht="12.75" x14ac:dyDescent="0.2">
      <c r="A7" s="12" t="s">
        <v>28</v>
      </c>
      <c r="B7" s="145"/>
      <c r="C7" s="12" t="s">
        <v>29</v>
      </c>
      <c r="D7" s="143"/>
      <c r="E7" s="24" t="s">
        <v>10</v>
      </c>
      <c r="F7" s="25"/>
      <c r="G7" s="26"/>
      <c r="H7" s="141"/>
      <c r="I7" s="142"/>
      <c r="J7" s="2"/>
      <c r="K7" s="2"/>
      <c r="L7" s="2"/>
      <c r="M7" s="2"/>
      <c r="N7" s="2"/>
      <c r="O7" s="3"/>
      <c r="P7" s="3"/>
      <c r="Q7" s="3"/>
      <c r="R7" s="3"/>
      <c r="S7" s="3"/>
      <c r="T7" s="3"/>
      <c r="U7" s="2"/>
      <c r="V7" s="2"/>
      <c r="W7" s="16" t="s">
        <v>30</v>
      </c>
      <c r="X7" s="27"/>
      <c r="Y7" s="39" t="e">
        <f>IF(D3=1,AC20,IF(D3=2,AVERAGE(AC20,AC31),IF(D3=4,AVERAGE(AC20,AC31,AC42,AC53),IF(D3=5,AVERAGE(AC20,AC31,AC42,AC53,AC64),IF(D3=6,AVERAGE(AC20,AC31,AC42,AC53,AC64,AC75),MEDIAN(AC20,AC31,AC42))))))</f>
        <v>#NUM!</v>
      </c>
      <c r="Z7" s="40" t="e">
        <f>IF(Y7&gt;=1,1,0)</f>
        <v>#NUM!</v>
      </c>
      <c r="AA7" s="41" t="e">
        <f>IF(D3&gt;3, IF(Y7&gt;=1.5, 1, 0), IF(Y7&gt;=2, 1, 0))</f>
        <v>#NUM!</v>
      </c>
      <c r="AB7" s="42" t="str">
        <f>IF(D3&gt;2,IF(OR(D3=3,D3=4),SMALL((AC20,AC31,AC42,AC53),2),SMALL((AC20,AC31,AC42,AC53,AC64,AC75),3)),"CHECK")</f>
        <v>CHECK</v>
      </c>
      <c r="AC7" s="43">
        <f>IF(AB7&gt;=1, 1, 0)</f>
        <v>1</v>
      </c>
      <c r="AD7" s="44">
        <f>IF(AB7&gt;1.5, 1,0)</f>
        <v>1</v>
      </c>
      <c r="AE7" s="49"/>
      <c r="AF7" s="28" t="s">
        <v>31</v>
      </c>
      <c r="AG7" s="46">
        <f>MAX(D20:W20,D31:W31,D42:W42,D53:W53,D64:W64,D75:W75)</f>
        <v>0</v>
      </c>
      <c r="AH7" s="46">
        <f>MAX(J20:W20,J31:W31,J42:W42,J53:W53,J64:W64,J75:W75)</f>
        <v>0</v>
      </c>
      <c r="AI7" s="47">
        <f>MAX(X20,X31,X42,X53,X64,X75)</f>
        <v>0</v>
      </c>
      <c r="AJ7" s="48">
        <f>IF(AG7&lt;1,4,IF(AH7&lt;1,3,IF(AI7&lt;1,2,1)))</f>
        <v>4</v>
      </c>
    </row>
    <row r="8" spans="1:36" ht="12.75" x14ac:dyDescent="0.2">
      <c r="A8" s="12" t="s">
        <v>32</v>
      </c>
      <c r="B8" s="144"/>
      <c r="C8" s="12" t="s">
        <v>33</v>
      </c>
      <c r="D8" s="147"/>
      <c r="E8" s="13" t="s">
        <v>34</v>
      </c>
      <c r="F8" s="14"/>
      <c r="G8" s="15"/>
      <c r="H8" s="150"/>
      <c r="I8" s="149"/>
      <c r="J8" s="2"/>
      <c r="K8" s="2"/>
      <c r="L8" s="2"/>
      <c r="M8" s="2"/>
      <c r="O8" s="3"/>
      <c r="P8" s="3"/>
      <c r="Q8" s="3"/>
      <c r="R8" s="3"/>
      <c r="S8" s="3"/>
      <c r="T8" s="3"/>
      <c r="U8" s="2"/>
      <c r="V8" s="2"/>
      <c r="W8" s="16" t="s">
        <v>35</v>
      </c>
      <c r="X8" s="27"/>
      <c r="Y8" s="39" t="e">
        <f>IF(D3=1,AC21,IF(D3=2,AVERAGE(AC21,AC32),IF(D3=4,AVERAGE(AC21,AC32,AC43,AC54),IF(D3=5,AVERAGE(AC21,AC32,AC43,AC54,AC65),IF(D3=6,AVERAGE(AC21,AC32,AC43,AC54,AC65,AC76),MEDIAN(AC21,AC32,AC43))))))</f>
        <v>#NUM!</v>
      </c>
      <c r="Z8" s="40" t="e">
        <f>IF(Y8&gt;=2.5,1,0)</f>
        <v>#NUM!</v>
      </c>
      <c r="AA8" s="35"/>
      <c r="AB8" s="42" t="str">
        <f>IF(D3&gt;2,IF(OR(D3=3,D3=4),SMALL((AC21,AC32,AC43,AC54),2),SMALL((AC21,AC32,AC43,AC54,AC65,AC76),3)),"CHECK")</f>
        <v>CHECK</v>
      </c>
      <c r="AC8" s="43">
        <f>IF(AB8&gt;=2, 1, 0)</f>
        <v>1</v>
      </c>
      <c r="AD8" s="34"/>
      <c r="AE8" s="49"/>
      <c r="AF8" s="28" t="s">
        <v>36</v>
      </c>
      <c r="AG8" s="46">
        <f>MAX(D21:W21,D32:W32,D43:W43,D54:W54,D65:W65,D76:W76)</f>
        <v>0</v>
      </c>
      <c r="AH8" s="46">
        <f>MAX(J21:W21,J32:W32,J43:W43,J54:W54,J65:W65,J76:W76)</f>
        <v>0</v>
      </c>
      <c r="AI8" s="47">
        <f>MAX(X21,X32,X43,X54,X65,X76)</f>
        <v>0</v>
      </c>
      <c r="AJ8" s="48">
        <f>IF(AG8&lt;2,4,IF(AH8&lt;2,3,IF(AI8&lt;2,2,1)))</f>
        <v>4</v>
      </c>
    </row>
    <row r="9" spans="1:36" ht="12.75" x14ac:dyDescent="0.2">
      <c r="A9" s="12" t="s">
        <v>66</v>
      </c>
      <c r="B9" s="144"/>
      <c r="C9" s="50" t="s">
        <v>68</v>
      </c>
      <c r="D9" s="148"/>
      <c r="E9" s="24" t="s">
        <v>10</v>
      </c>
      <c r="F9" s="25"/>
      <c r="G9" s="26"/>
      <c r="H9" s="141"/>
      <c r="I9" s="142"/>
      <c r="J9" s="2"/>
      <c r="K9" s="2"/>
      <c r="L9" s="2"/>
      <c r="M9" s="2"/>
      <c r="N9" s="2"/>
      <c r="O9" s="3"/>
      <c r="P9" s="3"/>
      <c r="Q9" s="3"/>
      <c r="R9" s="3"/>
      <c r="S9" s="3"/>
      <c r="T9" s="3"/>
      <c r="U9" s="2"/>
      <c r="V9" s="2"/>
      <c r="W9" s="51" t="s">
        <v>37</v>
      </c>
      <c r="X9" s="52"/>
      <c r="Y9" s="53" t="e">
        <f>IF(D3=1,AC22,IF(D3=2,AVERAGE(AC22,AC33),IF(D3=4,AVERAGE(AC22,AC33,AC44,AC55),IF(D3=5,AVERAGE(AC22,AC33,AC44,AC55,AC66),IF(D3=6,AVERAGE(AC22,AC33,AC44,AC55,AC66,AC77),MEDIAN(AC22,AC33,AC44))))))</f>
        <v>#NUM!</v>
      </c>
      <c r="Z9" s="54" t="e">
        <f>IF(Y9&gt;=2,1,0)</f>
        <v>#NUM!</v>
      </c>
      <c r="AA9" s="55"/>
      <c r="AB9" s="56" t="str">
        <f>IF(D3&gt;2,IF(OR(D3=3,D3=4),SMALL((AC22,AC33,AC44,AC55),2),SMALL((AC22,AC33,AC44,AC55,AC66,AC77),3)),"CHECK")</f>
        <v>CHECK</v>
      </c>
      <c r="AC9" s="57">
        <f>IF(AB9&gt;=2, 1, 0)</f>
        <v>1</v>
      </c>
      <c r="AD9" s="58"/>
      <c r="AE9" s="59"/>
      <c r="AF9" s="60" t="s">
        <v>38</v>
      </c>
      <c r="AG9" s="61">
        <f>MAX(D22:W22,D33:W33,D44:W44,D55:W55,D66:W66,D77:W77)</f>
        <v>0</v>
      </c>
      <c r="AH9" s="61">
        <f>MAX(J22:W22,J33:W33,J44:W44,J55:W55,J66:W66,J77:W77)</f>
        <v>0</v>
      </c>
      <c r="AI9" s="62">
        <f>MAX(X22,X33,X44,X55,X66,X77)</f>
        <v>0</v>
      </c>
      <c r="AJ9" s="63">
        <f>IF(AG9&lt;2,4,IF(AH9&lt;2,3,IF(AI9&lt;2,2,1)))</f>
        <v>4</v>
      </c>
    </row>
    <row r="10" spans="1:36" x14ac:dyDescent="0.2">
      <c r="A10" s="6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3"/>
      <c r="Q10" s="3"/>
      <c r="R10" s="3"/>
      <c r="S10" s="3"/>
      <c r="T10" s="3"/>
      <c r="U10" s="2"/>
      <c r="V10" s="2"/>
      <c r="W10" s="31"/>
      <c r="X10" s="31"/>
      <c r="Y10" s="31"/>
      <c r="Z10" s="31"/>
      <c r="AA10" s="2"/>
      <c r="AB10" s="2"/>
      <c r="AC10" s="22"/>
      <c r="AD10" s="2"/>
      <c r="AE10" s="2"/>
      <c r="AF10" s="2"/>
      <c r="AG10" s="2"/>
      <c r="AH10" s="3"/>
      <c r="AI10" s="22"/>
      <c r="AJ10" s="23"/>
    </row>
    <row r="11" spans="1:36" ht="12.75" x14ac:dyDescent="0.2">
      <c r="A11" s="65" t="s">
        <v>39</v>
      </c>
      <c r="B11" s="1"/>
      <c r="C11" s="3"/>
      <c r="D11" s="3"/>
      <c r="E11" s="3"/>
      <c r="F11" s="3"/>
      <c r="G11" s="3"/>
      <c r="H11" s="2"/>
      <c r="I11" s="2"/>
      <c r="J11" s="2"/>
      <c r="K11" s="2"/>
      <c r="L11" s="2"/>
      <c r="M11" s="2"/>
      <c r="N11" s="2"/>
      <c r="O11" s="3"/>
      <c r="P11" s="3"/>
      <c r="Q11" s="3"/>
      <c r="R11" s="3"/>
      <c r="S11" s="3"/>
      <c r="T11" s="3"/>
      <c r="U11" s="2"/>
      <c r="V11" s="2"/>
      <c r="W11" s="2"/>
      <c r="X11" s="2"/>
      <c r="Y11" s="2"/>
      <c r="Z11" s="2"/>
      <c r="AA11" s="2"/>
      <c r="AB11" s="2"/>
      <c r="AC11" s="3"/>
      <c r="AD11" s="2"/>
      <c r="AE11" s="2"/>
      <c r="AF11" s="2"/>
      <c r="AG11" s="2"/>
      <c r="AH11" s="3"/>
      <c r="AI11" s="3"/>
      <c r="AJ11" s="4"/>
    </row>
    <row r="12" spans="1:36" ht="12.75" x14ac:dyDescent="0.2">
      <c r="A12" s="66" t="s">
        <v>1</v>
      </c>
      <c r="B12" s="67" t="str">
        <f>IF(D3&lt;3, "R41", IF(SUM(AA6:AA7)&gt;0,"R41",IF(X3="YES","R41", IF(X3="?",  "SCNM", IF(SUM(Z6:Z9)&gt;0,"R36","not classified")))))</f>
        <v>R41</v>
      </c>
      <c r="C12" s="3"/>
      <c r="D12" s="3"/>
      <c r="E12" s="3"/>
      <c r="F12" s="3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3"/>
      <c r="AD12" s="2"/>
      <c r="AE12" s="2"/>
      <c r="AF12" s="2"/>
      <c r="AG12" s="2"/>
      <c r="AH12" s="3"/>
      <c r="AI12" s="3"/>
      <c r="AJ12" s="4"/>
    </row>
    <row r="13" spans="1:36" ht="12.75" x14ac:dyDescent="0.2">
      <c r="A13" s="12" t="s">
        <v>40</v>
      </c>
      <c r="B13" s="68" t="str">
        <f>IF(D3&lt;3, "category 1", IF(AB3="YES", "category 1", IF(AE6=1, "category 1", IF(SUM(AD6:AD7)&gt;0, "category 1", IF(AG33=1, "category 1", IF(AB3="?", "SCNM", IF(SUM(AC6:AC9)&gt;0, "category 2", "no category")))))))</f>
        <v>category 1</v>
      </c>
      <c r="C13" s="69" t="s">
        <v>41</v>
      </c>
      <c r="D13" s="70"/>
      <c r="E13" s="71" t="str">
        <f>IF(B13="category 2", IF(AC3&gt;7, "A", "B"), "")</f>
        <v/>
      </c>
      <c r="F13" s="72"/>
      <c r="G13" s="7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3"/>
      <c r="AD13" s="2"/>
      <c r="AE13" s="2"/>
      <c r="AF13" s="2"/>
      <c r="AG13" s="2"/>
      <c r="AH13" s="3"/>
      <c r="AI13" s="3"/>
      <c r="AJ13" s="4"/>
    </row>
    <row r="14" spans="1:36" ht="12.75" x14ac:dyDescent="0.2">
      <c r="A14" s="73" t="s">
        <v>3</v>
      </c>
      <c r="B14" s="67" t="str">
        <f>IF(D3&lt;3, "category I", IF(MIN(AJ6:AJ9)=1,"category I", IF(AF3="?", "SCNM", IF(MIN(AJ6:AJ9)=2,"category II",IF(MIN(AJ6:AJ9)=3,"category III","category IV")))))</f>
        <v>category I</v>
      </c>
      <c r="C14" s="7"/>
      <c r="D14" s="72"/>
      <c r="E14" s="72"/>
      <c r="F14" s="72"/>
      <c r="G14" s="7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3"/>
      <c r="AD14" s="2"/>
      <c r="AE14" s="2"/>
      <c r="AF14" s="2"/>
      <c r="AG14" s="2"/>
      <c r="AH14" s="3"/>
      <c r="AI14" s="3"/>
      <c r="AJ14" s="4"/>
    </row>
    <row r="15" spans="1:36" ht="13.5" thickBo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74" t="s">
        <v>42</v>
      </c>
      <c r="AH15" s="75" t="s">
        <v>43</v>
      </c>
      <c r="AI15" s="72"/>
      <c r="AJ15" s="76"/>
    </row>
    <row r="16" spans="1:36" ht="12.75" x14ac:dyDescent="0.2">
      <c r="A16" s="77"/>
      <c r="B16" s="78" t="s">
        <v>44</v>
      </c>
      <c r="C16" s="79"/>
      <c r="D16" s="80" t="s">
        <v>45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9"/>
      <c r="Y16" s="81" t="s">
        <v>46</v>
      </c>
      <c r="Z16" s="78"/>
      <c r="AA16" s="78"/>
      <c r="AB16" s="78"/>
      <c r="AC16" s="82" t="s">
        <v>47</v>
      </c>
      <c r="AD16" s="22" t="s">
        <v>18</v>
      </c>
      <c r="AE16" s="83" t="s">
        <v>48</v>
      </c>
      <c r="AF16" s="2"/>
      <c r="AG16" s="84" t="s">
        <v>49</v>
      </c>
      <c r="AH16" s="85" t="s">
        <v>50</v>
      </c>
      <c r="AI16" s="72"/>
      <c r="AJ16" s="76"/>
    </row>
    <row r="17" spans="1:36" ht="12.75" x14ac:dyDescent="0.2">
      <c r="A17" s="86" t="s">
        <v>51</v>
      </c>
      <c r="B17" s="87">
        <v>1</v>
      </c>
      <c r="C17" s="87">
        <v>4</v>
      </c>
      <c r="D17" s="88">
        <v>1</v>
      </c>
      <c r="E17" s="88">
        <v>2</v>
      </c>
      <c r="F17" s="88">
        <v>3</v>
      </c>
      <c r="G17" s="88">
        <v>4</v>
      </c>
      <c r="H17" s="88">
        <v>5</v>
      </c>
      <c r="I17" s="88">
        <v>6</v>
      </c>
      <c r="J17" s="88">
        <v>7</v>
      </c>
      <c r="K17" s="88">
        <v>8</v>
      </c>
      <c r="L17" s="88">
        <v>9</v>
      </c>
      <c r="M17" s="88">
        <v>10</v>
      </c>
      <c r="N17" s="88">
        <v>11</v>
      </c>
      <c r="O17" s="88">
        <v>12</v>
      </c>
      <c r="P17" s="88">
        <v>13</v>
      </c>
      <c r="Q17" s="88">
        <v>14</v>
      </c>
      <c r="R17" s="89">
        <v>15</v>
      </c>
      <c r="S17" s="89">
        <v>16</v>
      </c>
      <c r="T17" s="89">
        <v>17</v>
      </c>
      <c r="U17" s="89">
        <v>18</v>
      </c>
      <c r="V17" s="89">
        <v>19</v>
      </c>
      <c r="W17" s="89">
        <v>20</v>
      </c>
      <c r="X17" s="89">
        <v>21</v>
      </c>
      <c r="Y17" s="135"/>
      <c r="Z17" s="136"/>
      <c r="AA17" s="136"/>
      <c r="AB17" s="137"/>
      <c r="AC17" s="90"/>
      <c r="AD17" s="91"/>
      <c r="AE17" s="92"/>
      <c r="AF17" s="2"/>
      <c r="AG17" s="84" t="s">
        <v>52</v>
      </c>
      <c r="AH17" s="85"/>
      <c r="AI17" s="93"/>
      <c r="AJ17" s="76"/>
    </row>
    <row r="18" spans="1:36" ht="12.75" x14ac:dyDescent="0.2">
      <c r="A18" s="94" t="s">
        <v>26</v>
      </c>
      <c r="B18" s="151"/>
      <c r="C18" s="151"/>
      <c r="D18" s="152"/>
      <c r="E18" s="152"/>
      <c r="F18" s="152"/>
      <c r="G18" s="153"/>
      <c r="H18" s="153"/>
      <c r="I18" s="153"/>
      <c r="J18" s="152"/>
      <c r="K18" s="153"/>
      <c r="L18" s="153"/>
      <c r="M18" s="153"/>
      <c r="N18" s="153"/>
      <c r="O18" s="153"/>
      <c r="P18" s="153"/>
      <c r="Q18" s="153"/>
      <c r="R18" s="151"/>
      <c r="S18" s="151"/>
      <c r="T18" s="151"/>
      <c r="U18" s="151"/>
      <c r="V18" s="151"/>
      <c r="W18" s="151"/>
      <c r="X18" s="151"/>
      <c r="Y18" s="135"/>
      <c r="Z18" s="136"/>
      <c r="AA18" s="136"/>
      <c r="AB18" s="137"/>
      <c r="AC18" s="95" t="str">
        <f>IF(ISERROR(AVERAGE($D18:$F18)),"",AVERAGE($D18:$F18))</f>
        <v/>
      </c>
      <c r="AD18" s="96">
        <f>IF(COUNTIF($B18:$X18,4)&gt;0, 1,0)</f>
        <v>0</v>
      </c>
      <c r="AE18" s="97">
        <f>MAX($B18:$X18)</f>
        <v>0</v>
      </c>
      <c r="AF18" s="2"/>
      <c r="AG18" s="98" t="str">
        <f>O25</f>
        <v/>
      </c>
      <c r="AH18" s="99" t="str">
        <f>IF(D25="","",D25)</f>
        <v/>
      </c>
      <c r="AI18" s="72"/>
      <c r="AJ18" s="76"/>
    </row>
    <row r="19" spans="1:36" ht="12.75" x14ac:dyDescent="0.2">
      <c r="A19" s="94" t="s">
        <v>53</v>
      </c>
      <c r="B19" s="151"/>
      <c r="C19" s="151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1"/>
      <c r="S19" s="151"/>
      <c r="T19" s="151"/>
      <c r="U19" s="151"/>
      <c r="V19" s="151"/>
      <c r="W19" s="151"/>
      <c r="X19" s="151"/>
      <c r="Y19" s="135"/>
      <c r="Z19" s="136"/>
      <c r="AA19" s="136"/>
      <c r="AB19" s="137"/>
      <c r="AC19" s="90"/>
      <c r="AD19" s="100"/>
      <c r="AE19" s="20"/>
      <c r="AF19" s="2"/>
      <c r="AG19" s="98" t="str">
        <f>O36</f>
        <v/>
      </c>
      <c r="AH19" s="99" t="str">
        <f>IF(D36="","",D36)</f>
        <v/>
      </c>
      <c r="AI19" s="72"/>
      <c r="AJ19" s="76"/>
    </row>
    <row r="20" spans="1:36" ht="12.75" x14ac:dyDescent="0.2">
      <c r="A20" s="94" t="s">
        <v>30</v>
      </c>
      <c r="B20" s="151"/>
      <c r="C20" s="151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1"/>
      <c r="S20" s="151"/>
      <c r="T20" s="151"/>
      <c r="U20" s="151"/>
      <c r="V20" s="151"/>
      <c r="W20" s="151"/>
      <c r="X20" s="151"/>
      <c r="Y20" s="135"/>
      <c r="Z20" s="136"/>
      <c r="AA20" s="136"/>
      <c r="AB20" s="137"/>
      <c r="AC20" s="95" t="str">
        <f t="shared" ref="AC20:AC22" si="0">IF(ISERROR(AVERAGE($D20:$F20)),"",AVERAGE($D20:$F20))</f>
        <v/>
      </c>
      <c r="AD20" s="100"/>
      <c r="AE20" s="97">
        <f>MAX($B20:$X20)</f>
        <v>0</v>
      </c>
      <c r="AF20" s="2"/>
      <c r="AG20" s="98" t="str">
        <f>O47</f>
        <v/>
      </c>
      <c r="AH20" s="99" t="str">
        <f>IF(D47="","",D47)</f>
        <v/>
      </c>
      <c r="AI20" s="72"/>
      <c r="AJ20" s="76"/>
    </row>
    <row r="21" spans="1:36" ht="12.75" x14ac:dyDescent="0.2">
      <c r="A21" s="94" t="s">
        <v>35</v>
      </c>
      <c r="B21" s="151"/>
      <c r="C21" s="151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1"/>
      <c r="S21" s="151"/>
      <c r="T21" s="151"/>
      <c r="U21" s="151"/>
      <c r="V21" s="151"/>
      <c r="W21" s="151"/>
      <c r="X21" s="153"/>
      <c r="Y21" s="135"/>
      <c r="Z21" s="136"/>
      <c r="AA21" s="136"/>
      <c r="AB21" s="137"/>
      <c r="AC21" s="95" t="str">
        <f t="shared" si="0"/>
        <v/>
      </c>
      <c r="AD21" s="100"/>
      <c r="AE21" s="97">
        <f>MAX($B21:$X21)</f>
        <v>0</v>
      </c>
      <c r="AF21" s="2"/>
      <c r="AG21" s="98" t="str">
        <f>O58</f>
        <v/>
      </c>
      <c r="AH21" s="99" t="str">
        <f>IF(D58="","",D58)</f>
        <v/>
      </c>
      <c r="AI21" s="72"/>
      <c r="AJ21" s="76"/>
    </row>
    <row r="22" spans="1:36" ht="12.75" x14ac:dyDescent="0.2">
      <c r="A22" s="94" t="s">
        <v>37</v>
      </c>
      <c r="B22" s="151"/>
      <c r="C22" s="151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1"/>
      <c r="S22" s="151"/>
      <c r="T22" s="151"/>
      <c r="U22" s="151"/>
      <c r="V22" s="151"/>
      <c r="W22" s="151"/>
      <c r="X22" s="151"/>
      <c r="Y22" s="135"/>
      <c r="Z22" s="136"/>
      <c r="AA22" s="136"/>
      <c r="AB22" s="137"/>
      <c r="AC22" s="95" t="str">
        <f t="shared" si="0"/>
        <v/>
      </c>
      <c r="AD22" s="100"/>
      <c r="AE22" s="97">
        <f>MAX($B22:$X22)</f>
        <v>0</v>
      </c>
      <c r="AF22" s="2"/>
      <c r="AG22" s="98" t="str">
        <f>O69</f>
        <v/>
      </c>
      <c r="AH22" s="99" t="str">
        <f>IF(D69="","",D69)</f>
        <v/>
      </c>
      <c r="AI22" s="72"/>
      <c r="AJ22" s="76"/>
    </row>
    <row r="23" spans="1:36" ht="13.5" thickBot="1" x14ac:dyDescent="0.25">
      <c r="A23" s="101" t="s">
        <v>54</v>
      </c>
      <c r="B23" s="154"/>
      <c r="C23" s="154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4"/>
      <c r="S23" s="154"/>
      <c r="T23" s="154"/>
      <c r="U23" s="154"/>
      <c r="V23" s="154"/>
      <c r="W23" s="154"/>
      <c r="X23" s="154"/>
      <c r="Y23" s="135"/>
      <c r="Z23" s="136"/>
      <c r="AA23" s="136"/>
      <c r="AB23" s="137"/>
      <c r="AC23" s="102"/>
      <c r="AD23" s="100"/>
      <c r="AE23" s="103">
        <f>MAX($B23:$X23)</f>
        <v>0</v>
      </c>
      <c r="AF23" s="2"/>
      <c r="AG23" s="104" t="str">
        <f>O80</f>
        <v/>
      </c>
      <c r="AH23" s="105" t="str">
        <f>IF(D80="","",D80)</f>
        <v/>
      </c>
      <c r="AI23" s="72"/>
      <c r="AJ23" s="76"/>
    </row>
    <row r="24" spans="1:36" ht="12.75" x14ac:dyDescent="0.2">
      <c r="A24" s="106" t="s">
        <v>55</v>
      </c>
      <c r="B24" s="107"/>
      <c r="C24" s="108" t="s">
        <v>56</v>
      </c>
      <c r="D24" s="156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9"/>
      <c r="Y24" s="135"/>
      <c r="Z24" s="136"/>
      <c r="AA24" s="136"/>
      <c r="AB24" s="137"/>
      <c r="AC24" s="109"/>
      <c r="AE24" s="20"/>
      <c r="AF24" s="110"/>
      <c r="AG24" s="111" t="str">
        <f>IF(D3&lt;3,"",IF(D3=3,IF(COUNTIF(AG18:AG20,"?")&gt;0,1,0),IF(COUNTIF(AG18:AG23,"?")&gt;1,1,IF(COUNTIF(AG18:AG23,"?")=1,IF(SUM(D24,D35,D46,D57,D68,D79)=1,1,0),0))))</f>
        <v/>
      </c>
      <c r="AH24" s="110"/>
      <c r="AI24" s="72"/>
      <c r="AJ24" s="76"/>
    </row>
    <row r="25" spans="1:36" ht="13.5" thickBot="1" x14ac:dyDescent="0.25">
      <c r="A25" s="112"/>
      <c r="B25" s="113"/>
      <c r="C25" s="114" t="s">
        <v>3</v>
      </c>
      <c r="D25" s="157"/>
      <c r="E25" s="115"/>
      <c r="F25" s="116"/>
      <c r="G25" s="116"/>
      <c r="H25" s="116"/>
      <c r="I25" s="116"/>
      <c r="J25" s="116"/>
      <c r="K25" s="116"/>
      <c r="L25" s="116"/>
      <c r="M25" s="116"/>
      <c r="N25" s="117" t="s">
        <v>57</v>
      </c>
      <c r="O25" s="118" t="str">
        <f>IF(D24="","",IF(D24="?", "?", IF(D24=1,"&gt;21",IF(SUM(Q18:W18,Q20:W22)&gt;0,21,IF(SUM(J18:P18,J20:P22)&gt;0,14,IF(SUM(F18:I18,F20:I22)&gt;0,7,IF(SUM(D18,D20:D22)&gt;0,3,1)))))))</f>
        <v/>
      </c>
      <c r="P25" s="119"/>
      <c r="Q25" s="119"/>
      <c r="R25" s="119"/>
      <c r="S25" s="119"/>
      <c r="T25" s="119"/>
      <c r="U25" s="119"/>
      <c r="V25" s="119"/>
      <c r="W25" s="119"/>
      <c r="X25" s="120"/>
      <c r="Y25" s="138"/>
      <c r="Z25" s="139"/>
      <c r="AA25" s="139"/>
      <c r="AB25" s="140"/>
      <c r="AC25" s="121"/>
      <c r="AD25" s="100"/>
      <c r="AE25" s="20"/>
      <c r="AF25" s="110"/>
      <c r="AG25" s="110"/>
      <c r="AH25" s="110"/>
      <c r="AI25" s="72"/>
      <c r="AJ25" s="76"/>
    </row>
    <row r="26" spans="1:36" ht="8.25" customHeight="1" thickBo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90"/>
      <c r="AD26" s="100"/>
      <c r="AE26" s="20"/>
      <c r="AF26" s="110"/>
      <c r="AG26" s="110"/>
      <c r="AH26" s="110"/>
      <c r="AI26" s="72"/>
      <c r="AJ26" s="76"/>
    </row>
    <row r="27" spans="1:36" ht="12.75" x14ac:dyDescent="0.2">
      <c r="A27" s="77"/>
      <c r="B27" s="78" t="s">
        <v>44</v>
      </c>
      <c r="C27" s="79"/>
      <c r="D27" s="80" t="s">
        <v>45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9"/>
      <c r="Y27" s="81" t="s">
        <v>46</v>
      </c>
      <c r="Z27" s="78"/>
      <c r="AA27" s="78"/>
      <c r="AB27" s="78"/>
      <c r="AC27" s="90"/>
      <c r="AD27" s="100"/>
      <c r="AE27" s="20"/>
      <c r="AF27" s="110"/>
      <c r="AG27" s="122" t="str">
        <f>IF(D24=1, "1 irr", IF(AD18=1, "1 cornea of 4", IF(AC20="","#DIV/0!",IF(AC20&gt;1.5, "1 iris", IF(AC18&gt;=3, "1 cornea","-")))))</f>
        <v>#DIV/0!</v>
      </c>
      <c r="AH27" s="110"/>
      <c r="AI27" s="72"/>
      <c r="AJ27" s="76"/>
    </row>
    <row r="28" spans="1:36" ht="12.75" x14ac:dyDescent="0.2">
      <c r="A28" s="86" t="s">
        <v>58</v>
      </c>
      <c r="B28" s="87">
        <v>1</v>
      </c>
      <c r="C28" s="87">
        <v>4</v>
      </c>
      <c r="D28" s="88">
        <v>1</v>
      </c>
      <c r="E28" s="88">
        <v>2</v>
      </c>
      <c r="F28" s="88">
        <v>3</v>
      </c>
      <c r="G28" s="88">
        <v>4</v>
      </c>
      <c r="H28" s="88">
        <v>5</v>
      </c>
      <c r="I28" s="88">
        <v>6</v>
      </c>
      <c r="J28" s="88">
        <v>7</v>
      </c>
      <c r="K28" s="88">
        <v>8</v>
      </c>
      <c r="L28" s="88">
        <v>9</v>
      </c>
      <c r="M28" s="88">
        <v>10</v>
      </c>
      <c r="N28" s="88">
        <v>11</v>
      </c>
      <c r="O28" s="88">
        <v>12</v>
      </c>
      <c r="P28" s="88">
        <v>13</v>
      </c>
      <c r="Q28" s="88">
        <v>14</v>
      </c>
      <c r="R28" s="89">
        <v>15</v>
      </c>
      <c r="S28" s="89">
        <v>16</v>
      </c>
      <c r="T28" s="89">
        <v>17</v>
      </c>
      <c r="U28" s="89">
        <v>18</v>
      </c>
      <c r="V28" s="89">
        <v>19</v>
      </c>
      <c r="W28" s="89">
        <v>20</v>
      </c>
      <c r="X28" s="89">
        <v>21</v>
      </c>
      <c r="Y28" s="135"/>
      <c r="Z28" s="136"/>
      <c r="AA28" s="136"/>
      <c r="AB28" s="137"/>
      <c r="AC28" s="90"/>
      <c r="AD28" s="100"/>
      <c r="AE28" s="20"/>
      <c r="AF28" s="110"/>
      <c r="AG28" s="123" t="str">
        <f>IF(D36=1, "1 irr", IF(AD29=1, "1 cornea of 4", IF(AC31="","#DIV/0!",IF(AC31&gt;1.5, "1 iris", IF(AC29&gt;=3, "1 cornea","-")))))</f>
        <v>#DIV/0!</v>
      </c>
      <c r="AH28" s="110"/>
      <c r="AI28" s="72"/>
      <c r="AJ28" s="76"/>
    </row>
    <row r="29" spans="1:36" ht="12.75" x14ac:dyDescent="0.2">
      <c r="A29" s="94" t="s">
        <v>26</v>
      </c>
      <c r="B29" s="151"/>
      <c r="C29" s="151"/>
      <c r="D29" s="152"/>
      <c r="E29" s="152"/>
      <c r="F29" s="152"/>
      <c r="G29" s="153"/>
      <c r="H29" s="153"/>
      <c r="I29" s="153"/>
      <c r="J29" s="152"/>
      <c r="K29" s="153"/>
      <c r="L29" s="153"/>
      <c r="M29" s="153"/>
      <c r="N29" s="153"/>
      <c r="O29" s="153"/>
      <c r="P29" s="153"/>
      <c r="Q29" s="153"/>
      <c r="R29" s="151"/>
      <c r="S29" s="151"/>
      <c r="T29" s="151"/>
      <c r="U29" s="151"/>
      <c r="V29" s="151"/>
      <c r="W29" s="151"/>
      <c r="X29" s="151"/>
      <c r="Y29" s="135"/>
      <c r="Z29" s="136"/>
      <c r="AA29" s="136"/>
      <c r="AB29" s="137"/>
      <c r="AC29" s="95" t="str">
        <f>IF(ISERROR(AVERAGE($D29:$F29)),"",AVERAGE($D29:$F29))</f>
        <v/>
      </c>
      <c r="AD29" s="96">
        <f>IF(COUNTIF($B29:$X29,4)&gt;0, 1,0)</f>
        <v>0</v>
      </c>
      <c r="AE29" s="97">
        <f>MAX($B29:$X29)</f>
        <v>0</v>
      </c>
      <c r="AF29" s="110"/>
      <c r="AG29" s="123" t="str">
        <f>IF(D46=1, "1 irr", IF(AD40=1, "1 cornea of 4", IF(AC42="","#DIV/0!",IF(AC42&gt;1.5, "1 iris", IF(AC40&gt;=3, "1 cornea","-")))))</f>
        <v>#DIV/0!</v>
      </c>
      <c r="AH29" s="110"/>
      <c r="AI29" s="72"/>
      <c r="AJ29" s="76"/>
    </row>
    <row r="30" spans="1:36" ht="12.75" x14ac:dyDescent="0.2">
      <c r="A30" s="94" t="s">
        <v>53</v>
      </c>
      <c r="B30" s="151"/>
      <c r="C30" s="151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1"/>
      <c r="S30" s="151"/>
      <c r="T30" s="151"/>
      <c r="U30" s="151"/>
      <c r="V30" s="151"/>
      <c r="W30" s="151"/>
      <c r="X30" s="153"/>
      <c r="Y30" s="135"/>
      <c r="Z30" s="136"/>
      <c r="AA30" s="136"/>
      <c r="AB30" s="137"/>
      <c r="AC30" s="90"/>
      <c r="AD30" s="100"/>
      <c r="AE30" s="20"/>
      <c r="AF30" s="110"/>
      <c r="AG30" s="123" t="str">
        <f>IF(D57=1, "1 irr", IF(AD51=1, "1 cornea of 4", IF(AC53="","#DIV/0!",IF(AC53&gt;1.5, "1 iris", IF(AC51&gt;=3, "1 cornea","-")))))</f>
        <v>#DIV/0!</v>
      </c>
      <c r="AH30" s="110"/>
      <c r="AI30" s="72"/>
      <c r="AJ30" s="76"/>
    </row>
    <row r="31" spans="1:36" ht="12.75" x14ac:dyDescent="0.2">
      <c r="A31" s="94" t="s">
        <v>30</v>
      </c>
      <c r="B31" s="151"/>
      <c r="C31" s="151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1"/>
      <c r="S31" s="151"/>
      <c r="T31" s="151"/>
      <c r="U31" s="151"/>
      <c r="V31" s="151"/>
      <c r="W31" s="151"/>
      <c r="X31" s="151"/>
      <c r="Y31" s="135"/>
      <c r="Z31" s="136"/>
      <c r="AA31" s="136"/>
      <c r="AB31" s="137"/>
      <c r="AC31" s="95" t="str">
        <f t="shared" ref="AC31:AC33" si="1">IF(ISERROR(AVERAGE($D31:$F31)),"",AVERAGE($D31:$F31))</f>
        <v/>
      </c>
      <c r="AD31" s="100"/>
      <c r="AE31" s="97">
        <f>MAX($B31:$X31)</f>
        <v>0</v>
      </c>
      <c r="AF31" s="110"/>
      <c r="AG31" s="123" t="str">
        <f>IF(D68=1, "1 irr", IF(AD62=1, "1 cornea of 4", IF(AC64="","#DIV/0!",IF(AC64&gt;1.5, "1 iris", IF(AC62&gt;=3, "1 cornea","-")))))</f>
        <v>#DIV/0!</v>
      </c>
      <c r="AH31" s="110"/>
      <c r="AI31" s="72"/>
      <c r="AJ31" s="76"/>
    </row>
    <row r="32" spans="1:36" ht="12.75" x14ac:dyDescent="0.2">
      <c r="A32" s="94" t="s">
        <v>35</v>
      </c>
      <c r="B32" s="151"/>
      <c r="C32" s="151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1"/>
      <c r="S32" s="151"/>
      <c r="T32" s="151"/>
      <c r="U32" s="151"/>
      <c r="V32" s="151"/>
      <c r="W32" s="151"/>
      <c r="X32" s="151"/>
      <c r="Y32" s="135"/>
      <c r="Z32" s="136"/>
      <c r="AA32" s="136"/>
      <c r="AB32" s="137"/>
      <c r="AC32" s="95" t="str">
        <f t="shared" si="1"/>
        <v/>
      </c>
      <c r="AD32" s="100"/>
      <c r="AE32" s="97">
        <f>MAX($B32:$X32)</f>
        <v>0</v>
      </c>
      <c r="AF32" s="110"/>
      <c r="AG32" s="124" t="str">
        <f>IF(D79=1, "1 irr", IF(AD73=1, "1 cornea of 4", IF(AC75="","#DIV/0!",IF(AC75&gt;1.5, "1 iris", IF(AC73&gt;=3, "1 cornea","-")))))</f>
        <v>#DIV/0!</v>
      </c>
      <c r="AH32" s="110"/>
      <c r="AI32" s="72"/>
      <c r="AJ32" s="76"/>
    </row>
    <row r="33" spans="1:36" ht="12.75" x14ac:dyDescent="0.2">
      <c r="A33" s="94" t="s">
        <v>37</v>
      </c>
      <c r="B33" s="151"/>
      <c r="C33" s="151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1"/>
      <c r="S33" s="151"/>
      <c r="T33" s="151"/>
      <c r="U33" s="151"/>
      <c r="V33" s="151"/>
      <c r="W33" s="151"/>
      <c r="X33" s="151"/>
      <c r="Y33" s="135"/>
      <c r="Z33" s="136"/>
      <c r="AA33" s="136"/>
      <c r="AB33" s="137"/>
      <c r="AC33" s="95" t="str">
        <f t="shared" si="1"/>
        <v/>
      </c>
      <c r="AD33" s="100"/>
      <c r="AE33" s="97">
        <f>MAX($B33:$X33)</f>
        <v>0</v>
      </c>
      <c r="AF33" s="110"/>
      <c r="AG33" s="125" t="b">
        <f>IF(COUNTIF(AG27:AG32, "1 irr")=1, IF(COUNTIF(AG27:AG32, "1 cornea of 4")&gt;0, 1, IF(COUNTIF(AG27:AG32, "1 iris")&gt;0, 1, IF(COUNTIF(AG27:AG32, "1 cornea")&gt;0, 1,0))))</f>
        <v>0</v>
      </c>
      <c r="AH33" s="110" t="s">
        <v>59</v>
      </c>
      <c r="AI33" s="72"/>
      <c r="AJ33" s="76"/>
    </row>
    <row r="34" spans="1:36" ht="13.5" thickBot="1" x14ac:dyDescent="0.25">
      <c r="A34" s="94" t="s">
        <v>54</v>
      </c>
      <c r="B34" s="154"/>
      <c r="C34" s="154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4"/>
      <c r="S34" s="154"/>
      <c r="T34" s="154"/>
      <c r="U34" s="154"/>
      <c r="V34" s="154"/>
      <c r="W34" s="154"/>
      <c r="X34" s="154"/>
      <c r="Y34" s="135"/>
      <c r="Z34" s="136"/>
      <c r="AA34" s="136"/>
      <c r="AB34" s="137"/>
      <c r="AC34" s="102"/>
      <c r="AD34" s="100"/>
      <c r="AE34" s="103"/>
      <c r="AF34" s="110"/>
      <c r="AG34" s="110"/>
      <c r="AH34" s="110"/>
      <c r="AI34" s="72"/>
      <c r="AJ34" s="76"/>
    </row>
    <row r="35" spans="1:36" ht="12.75" x14ac:dyDescent="0.2">
      <c r="A35" s="106" t="s">
        <v>55</v>
      </c>
      <c r="B35" s="107"/>
      <c r="C35" s="108" t="s">
        <v>56</v>
      </c>
      <c r="D35" s="156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9"/>
      <c r="Y35" s="135"/>
      <c r="Z35" s="136"/>
      <c r="AA35" s="136"/>
      <c r="AB35" s="137"/>
      <c r="AC35" s="109"/>
      <c r="AE35" s="20"/>
      <c r="AF35" s="110"/>
      <c r="AG35" s="110"/>
      <c r="AH35" s="110"/>
      <c r="AI35" s="72"/>
      <c r="AJ35" s="76"/>
    </row>
    <row r="36" spans="1:36" ht="13.5" thickBot="1" x14ac:dyDescent="0.25">
      <c r="A36" s="112"/>
      <c r="B36" s="113"/>
      <c r="C36" s="114" t="s">
        <v>3</v>
      </c>
      <c r="D36" s="157"/>
      <c r="E36" s="115"/>
      <c r="F36" s="116"/>
      <c r="G36" s="116"/>
      <c r="H36" s="116"/>
      <c r="I36" s="116"/>
      <c r="J36" s="116"/>
      <c r="K36" s="116"/>
      <c r="L36" s="116"/>
      <c r="M36" s="116"/>
      <c r="N36" s="117" t="s">
        <v>57</v>
      </c>
      <c r="O36" s="118" t="str">
        <f>IF(D35="","",IF(D35="?", "?", IF(D35=1,"&gt;21",IF(SUM(Q29:W29,Q31:W33)&gt;0,21,IF(SUM(J29:P29,J31:P33)&gt;0,14,IF(SUM(F29:I29,F31:I33)&gt;0,7,IF(SUM(D29,D31:D33)&gt;0,3,1)))))))</f>
        <v/>
      </c>
      <c r="P36" s="119"/>
      <c r="Q36" s="119"/>
      <c r="R36" s="119"/>
      <c r="S36" s="119"/>
      <c r="T36" s="119"/>
      <c r="U36" s="119"/>
      <c r="V36" s="119"/>
      <c r="W36" s="119"/>
      <c r="X36" s="120"/>
      <c r="Y36" s="138"/>
      <c r="Z36" s="139"/>
      <c r="AA36" s="139"/>
      <c r="AB36" s="140"/>
      <c r="AC36" s="121"/>
      <c r="AD36" s="100"/>
      <c r="AE36" s="20"/>
      <c r="AF36" s="110"/>
      <c r="AG36" s="110"/>
      <c r="AH36" s="110"/>
      <c r="AI36" s="72"/>
      <c r="AJ36" s="76"/>
    </row>
    <row r="37" spans="1:36" ht="8.25" customHeight="1" thickBo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90"/>
      <c r="AD37" s="100"/>
      <c r="AE37" s="20"/>
      <c r="AF37" s="110"/>
      <c r="AG37" s="110"/>
      <c r="AH37" s="110"/>
      <c r="AI37" s="72"/>
      <c r="AJ37" s="76"/>
    </row>
    <row r="38" spans="1:36" ht="12.75" x14ac:dyDescent="0.2">
      <c r="A38" s="77"/>
      <c r="B38" s="78" t="s">
        <v>44</v>
      </c>
      <c r="C38" s="79"/>
      <c r="D38" s="80" t="s">
        <v>45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9"/>
      <c r="Y38" s="81" t="s">
        <v>46</v>
      </c>
      <c r="Z38" s="78"/>
      <c r="AA38" s="78"/>
      <c r="AB38" s="78"/>
      <c r="AC38" s="90"/>
      <c r="AD38" s="100"/>
      <c r="AE38" s="20"/>
      <c r="AF38" s="110"/>
      <c r="AG38" s="110"/>
      <c r="AH38" s="110"/>
      <c r="AI38" s="72"/>
      <c r="AJ38" s="76"/>
    </row>
    <row r="39" spans="1:36" ht="12.75" x14ac:dyDescent="0.2">
      <c r="A39" s="86" t="s">
        <v>60</v>
      </c>
      <c r="B39" s="87">
        <v>1</v>
      </c>
      <c r="C39" s="87">
        <v>4</v>
      </c>
      <c r="D39" s="133">
        <v>1</v>
      </c>
      <c r="E39" s="88">
        <v>2</v>
      </c>
      <c r="F39" s="88">
        <v>3</v>
      </c>
      <c r="G39" s="88">
        <v>4</v>
      </c>
      <c r="H39" s="88">
        <v>5</v>
      </c>
      <c r="I39" s="88">
        <v>6</v>
      </c>
      <c r="J39" s="88">
        <v>7</v>
      </c>
      <c r="K39" s="88">
        <v>8</v>
      </c>
      <c r="L39" s="88">
        <v>9</v>
      </c>
      <c r="M39" s="88">
        <v>10</v>
      </c>
      <c r="N39" s="88">
        <v>11</v>
      </c>
      <c r="O39" s="88">
        <v>12</v>
      </c>
      <c r="P39" s="88">
        <v>13</v>
      </c>
      <c r="Q39" s="88">
        <v>14</v>
      </c>
      <c r="R39" s="89">
        <v>15</v>
      </c>
      <c r="S39" s="89">
        <v>16</v>
      </c>
      <c r="T39" s="89">
        <v>17</v>
      </c>
      <c r="U39" s="89">
        <v>18</v>
      </c>
      <c r="V39" s="89">
        <v>19</v>
      </c>
      <c r="W39" s="89">
        <v>20</v>
      </c>
      <c r="X39" s="89">
        <v>21</v>
      </c>
      <c r="Y39" s="135"/>
      <c r="Z39" s="136"/>
      <c r="AA39" s="136"/>
      <c r="AB39" s="137"/>
      <c r="AC39" s="90"/>
      <c r="AD39" s="100"/>
      <c r="AE39" s="20"/>
      <c r="AF39" s="110"/>
      <c r="AG39" s="110"/>
      <c r="AH39" s="110"/>
      <c r="AI39" s="72"/>
      <c r="AJ39" s="76"/>
    </row>
    <row r="40" spans="1:36" ht="12.75" x14ac:dyDescent="0.2">
      <c r="A40" s="94" t="s">
        <v>26</v>
      </c>
      <c r="B40" s="151"/>
      <c r="C40" s="151"/>
      <c r="D40" s="152"/>
      <c r="E40" s="152"/>
      <c r="F40" s="152"/>
      <c r="G40" s="153"/>
      <c r="H40" s="153"/>
      <c r="I40" s="153"/>
      <c r="J40" s="152"/>
      <c r="K40" s="153"/>
      <c r="L40" s="153"/>
      <c r="M40" s="153"/>
      <c r="N40" s="153"/>
      <c r="O40" s="153"/>
      <c r="P40" s="153"/>
      <c r="Q40" s="153"/>
      <c r="R40" s="151"/>
      <c r="S40" s="151"/>
      <c r="T40" s="151"/>
      <c r="U40" s="151"/>
      <c r="V40" s="151"/>
      <c r="W40" s="151"/>
      <c r="X40" s="151"/>
      <c r="Y40" s="135"/>
      <c r="Z40" s="136"/>
      <c r="AA40" s="136"/>
      <c r="AB40" s="137"/>
      <c r="AC40" s="95" t="str">
        <f>IF(ISERROR(AVERAGE($D40:$F40)),"",AVERAGE($D40:$F40))</f>
        <v/>
      </c>
      <c r="AD40" s="96">
        <f>IF(COUNTIF($B40:$X40,4)&gt;0, 1,0)</f>
        <v>0</v>
      </c>
      <c r="AE40" s="97">
        <f>MAX($B40:$X40)</f>
        <v>0</v>
      </c>
      <c r="AF40" s="110"/>
      <c r="AG40" s="110"/>
      <c r="AH40" s="110"/>
      <c r="AI40" s="72"/>
      <c r="AJ40" s="76"/>
    </row>
    <row r="41" spans="1:36" ht="12.75" x14ac:dyDescent="0.2">
      <c r="A41" s="94" t="s">
        <v>53</v>
      </c>
      <c r="B41" s="151"/>
      <c r="C41" s="151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1"/>
      <c r="S41" s="151"/>
      <c r="T41" s="151"/>
      <c r="U41" s="151"/>
      <c r="V41" s="151"/>
      <c r="W41" s="151"/>
      <c r="X41" s="151"/>
      <c r="Y41" s="135"/>
      <c r="Z41" s="136"/>
      <c r="AA41" s="136"/>
      <c r="AB41" s="137"/>
      <c r="AC41" s="90"/>
      <c r="AD41" s="100"/>
      <c r="AE41" s="20"/>
      <c r="AF41" s="110"/>
      <c r="AG41" s="110"/>
      <c r="AH41" s="110"/>
      <c r="AI41" s="72"/>
      <c r="AJ41" s="76"/>
    </row>
    <row r="42" spans="1:36" ht="12.75" x14ac:dyDescent="0.2">
      <c r="A42" s="94" t="s">
        <v>30</v>
      </c>
      <c r="B42" s="151"/>
      <c r="C42" s="151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1"/>
      <c r="S42" s="151"/>
      <c r="T42" s="151"/>
      <c r="U42" s="151"/>
      <c r="V42" s="151"/>
      <c r="W42" s="151"/>
      <c r="X42" s="151"/>
      <c r="Y42" s="135"/>
      <c r="Z42" s="136"/>
      <c r="AA42" s="136"/>
      <c r="AB42" s="137"/>
      <c r="AC42" s="95" t="str">
        <f t="shared" ref="AC42:AC44" si="2">IF(ISERROR(AVERAGE($D42:$F42)),"",AVERAGE($D42:$F42))</f>
        <v/>
      </c>
      <c r="AD42" s="100"/>
      <c r="AE42" s="97">
        <f>MAX($B42:$X42)</f>
        <v>0</v>
      </c>
      <c r="AF42" s="110"/>
      <c r="AG42" s="110"/>
      <c r="AH42" s="110"/>
      <c r="AI42" s="72"/>
      <c r="AJ42" s="76"/>
    </row>
    <row r="43" spans="1:36" ht="12.75" x14ac:dyDescent="0.2">
      <c r="A43" s="94" t="s">
        <v>35</v>
      </c>
      <c r="B43" s="151"/>
      <c r="C43" s="151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1"/>
      <c r="S43" s="151"/>
      <c r="T43" s="151"/>
      <c r="U43" s="151"/>
      <c r="V43" s="151"/>
      <c r="W43" s="151"/>
      <c r="X43" s="151"/>
      <c r="Y43" s="135"/>
      <c r="Z43" s="136"/>
      <c r="AA43" s="136"/>
      <c r="AB43" s="137"/>
      <c r="AC43" s="95" t="str">
        <f t="shared" si="2"/>
        <v/>
      </c>
      <c r="AD43" s="100"/>
      <c r="AE43" s="97">
        <f>MAX($B43:$X43)</f>
        <v>0</v>
      </c>
      <c r="AF43" s="110"/>
      <c r="AG43" s="110"/>
      <c r="AH43" s="110"/>
      <c r="AI43" s="72"/>
      <c r="AJ43" s="76"/>
    </row>
    <row r="44" spans="1:36" ht="12.75" x14ac:dyDescent="0.2">
      <c r="A44" s="94" t="s">
        <v>37</v>
      </c>
      <c r="B44" s="151"/>
      <c r="C44" s="151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1"/>
      <c r="S44" s="151"/>
      <c r="T44" s="151"/>
      <c r="U44" s="151"/>
      <c r="V44" s="151"/>
      <c r="W44" s="151"/>
      <c r="X44" s="151"/>
      <c r="Y44" s="135"/>
      <c r="Z44" s="136"/>
      <c r="AA44" s="136"/>
      <c r="AB44" s="137"/>
      <c r="AC44" s="95" t="str">
        <f t="shared" si="2"/>
        <v/>
      </c>
      <c r="AD44" s="100"/>
      <c r="AE44" s="97">
        <f>MAX($B44:$X44)</f>
        <v>0</v>
      </c>
      <c r="AF44" s="2"/>
      <c r="AG44" s="110"/>
      <c r="AH44" s="110"/>
      <c r="AI44" s="72"/>
      <c r="AJ44" s="76"/>
    </row>
    <row r="45" spans="1:36" ht="13.5" thickBot="1" x14ac:dyDescent="0.25">
      <c r="A45" s="94" t="s">
        <v>54</v>
      </c>
      <c r="B45" s="154"/>
      <c r="C45" s="154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4"/>
      <c r="S45" s="154"/>
      <c r="T45" s="154"/>
      <c r="U45" s="154"/>
      <c r="V45" s="154"/>
      <c r="W45" s="154"/>
      <c r="X45" s="154"/>
      <c r="Y45" s="135"/>
      <c r="Z45" s="136"/>
      <c r="AA45" s="136"/>
      <c r="AB45" s="137"/>
      <c r="AC45" s="102"/>
      <c r="AD45" s="100"/>
      <c r="AE45" s="103">
        <f>MAX($B45:$X45)</f>
        <v>0</v>
      </c>
      <c r="AF45" s="110"/>
      <c r="AG45" s="110"/>
      <c r="AH45" s="110"/>
      <c r="AI45" s="72"/>
      <c r="AJ45" s="76"/>
    </row>
    <row r="46" spans="1:36" ht="12.75" x14ac:dyDescent="0.2">
      <c r="A46" s="106" t="s">
        <v>55</v>
      </c>
      <c r="B46" s="107"/>
      <c r="C46" s="108" t="s">
        <v>56</v>
      </c>
      <c r="D46" s="156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135"/>
      <c r="Z46" s="136"/>
      <c r="AA46" s="136"/>
      <c r="AB46" s="137"/>
      <c r="AC46" s="109"/>
      <c r="AE46" s="20"/>
      <c r="AF46" s="110"/>
      <c r="AG46" s="110"/>
      <c r="AH46" s="110"/>
      <c r="AI46" s="72"/>
      <c r="AJ46" s="76"/>
    </row>
    <row r="47" spans="1:36" ht="13.5" thickBot="1" x14ac:dyDescent="0.25">
      <c r="A47" s="112"/>
      <c r="B47" s="113"/>
      <c r="C47" s="114" t="s">
        <v>3</v>
      </c>
      <c r="D47" s="157"/>
      <c r="E47" s="115"/>
      <c r="F47" s="116"/>
      <c r="G47" s="116"/>
      <c r="H47" s="116"/>
      <c r="I47" s="116"/>
      <c r="J47" s="116"/>
      <c r="K47" s="116"/>
      <c r="L47" s="116"/>
      <c r="M47" s="116"/>
      <c r="N47" s="117" t="s">
        <v>57</v>
      </c>
      <c r="O47" s="118" t="str">
        <f>IF(D46="","",IF(D46="?", "?", IF(D46=1,"&gt;21",IF(SUM(Q40:W40,Q42:W44)&gt;0,21,IF(SUM(J40:P40,J42:P44)&gt;0,14,IF(SUM(F40:I40,F42:I44)&gt;0,7,IF(SUM(D40,D42:D44)&gt;0,3,1)))))))</f>
        <v/>
      </c>
      <c r="P47" s="119"/>
      <c r="Q47" s="119"/>
      <c r="R47" s="119"/>
      <c r="S47" s="119"/>
      <c r="T47" s="119"/>
      <c r="U47" s="119"/>
      <c r="V47" s="119"/>
      <c r="W47" s="119"/>
      <c r="X47" s="120"/>
      <c r="Y47" s="138"/>
      <c r="Z47" s="139"/>
      <c r="AA47" s="139"/>
      <c r="AB47" s="140"/>
      <c r="AC47" s="121"/>
      <c r="AD47" s="100"/>
      <c r="AE47" s="20"/>
      <c r="AF47" s="110"/>
      <c r="AG47" s="110"/>
      <c r="AH47" s="110"/>
      <c r="AI47" s="72"/>
      <c r="AJ47" s="76"/>
    </row>
    <row r="48" spans="1:36" ht="8.25" customHeight="1" thickBo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90"/>
      <c r="AD48" s="100"/>
      <c r="AE48" s="20"/>
      <c r="AF48" s="110"/>
      <c r="AG48" s="110"/>
      <c r="AH48" s="110"/>
      <c r="AI48" s="72"/>
      <c r="AJ48" s="76"/>
    </row>
    <row r="49" spans="1:36" ht="12.75" x14ac:dyDescent="0.2">
      <c r="A49" s="77"/>
      <c r="B49" s="78" t="s">
        <v>44</v>
      </c>
      <c r="C49" s="79"/>
      <c r="D49" s="80" t="s">
        <v>45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9"/>
      <c r="Y49" s="81" t="s">
        <v>46</v>
      </c>
      <c r="Z49" s="78"/>
      <c r="AA49" s="78"/>
      <c r="AB49" s="78"/>
      <c r="AC49" s="90"/>
      <c r="AD49" s="100"/>
      <c r="AE49" s="20"/>
      <c r="AF49" s="110"/>
      <c r="AG49" s="110"/>
      <c r="AH49" s="110"/>
      <c r="AI49" s="72"/>
      <c r="AJ49" s="76"/>
    </row>
    <row r="50" spans="1:36" ht="12.75" x14ac:dyDescent="0.2">
      <c r="A50" s="86" t="s">
        <v>61</v>
      </c>
      <c r="B50" s="87">
        <v>1</v>
      </c>
      <c r="C50" s="87">
        <v>4</v>
      </c>
      <c r="D50" s="133">
        <v>1</v>
      </c>
      <c r="E50" s="88">
        <v>2</v>
      </c>
      <c r="F50" s="88">
        <v>3</v>
      </c>
      <c r="G50" s="88">
        <v>4</v>
      </c>
      <c r="H50" s="88">
        <v>5</v>
      </c>
      <c r="I50" s="88">
        <v>6</v>
      </c>
      <c r="J50" s="88">
        <v>7</v>
      </c>
      <c r="K50" s="88">
        <v>8</v>
      </c>
      <c r="L50" s="88">
        <v>9</v>
      </c>
      <c r="M50" s="88">
        <v>10</v>
      </c>
      <c r="N50" s="88">
        <v>11</v>
      </c>
      <c r="O50" s="88">
        <v>12</v>
      </c>
      <c r="P50" s="88">
        <v>13</v>
      </c>
      <c r="Q50" s="88">
        <v>14</v>
      </c>
      <c r="R50" s="89">
        <v>15</v>
      </c>
      <c r="S50" s="89">
        <v>16</v>
      </c>
      <c r="T50" s="89">
        <v>17</v>
      </c>
      <c r="U50" s="89">
        <v>18</v>
      </c>
      <c r="V50" s="89">
        <v>19</v>
      </c>
      <c r="W50" s="89">
        <v>20</v>
      </c>
      <c r="X50" s="89">
        <v>21</v>
      </c>
      <c r="Y50" s="135"/>
      <c r="Z50" s="136"/>
      <c r="AA50" s="136"/>
      <c r="AB50" s="137"/>
      <c r="AC50" s="90"/>
      <c r="AD50" s="100"/>
      <c r="AE50" s="20"/>
      <c r="AF50" s="110"/>
      <c r="AG50" s="110"/>
      <c r="AH50" s="110"/>
      <c r="AI50" s="72"/>
      <c r="AJ50" s="76"/>
    </row>
    <row r="51" spans="1:36" ht="12.75" x14ac:dyDescent="0.2">
      <c r="A51" s="94" t="s">
        <v>26</v>
      </c>
      <c r="B51" s="151"/>
      <c r="C51" s="151"/>
      <c r="D51" s="152"/>
      <c r="E51" s="152"/>
      <c r="F51" s="152"/>
      <c r="G51" s="153"/>
      <c r="H51" s="153"/>
      <c r="I51" s="153"/>
      <c r="J51" s="152"/>
      <c r="K51" s="153"/>
      <c r="L51" s="153"/>
      <c r="M51" s="153"/>
      <c r="N51" s="153"/>
      <c r="O51" s="153"/>
      <c r="P51" s="153"/>
      <c r="Q51" s="153"/>
      <c r="R51" s="151"/>
      <c r="S51" s="151"/>
      <c r="T51" s="151"/>
      <c r="U51" s="151"/>
      <c r="V51" s="151"/>
      <c r="W51" s="151"/>
      <c r="X51" s="151"/>
      <c r="Y51" s="135"/>
      <c r="Z51" s="136"/>
      <c r="AA51" s="136"/>
      <c r="AB51" s="137"/>
      <c r="AC51" s="95" t="str">
        <f>IF(ISERROR(AVERAGE($D51:$F51)),"",AVERAGE($D51:$F51))</f>
        <v/>
      </c>
      <c r="AD51" s="96">
        <f>IF(COUNTIF($B51:$X51,4)&gt;0, 1,0)</f>
        <v>0</v>
      </c>
      <c r="AE51" s="97">
        <f>MAX($B51:$X51)</f>
        <v>0</v>
      </c>
      <c r="AF51" s="110"/>
      <c r="AG51" s="110"/>
      <c r="AH51" s="110"/>
      <c r="AI51" s="72"/>
      <c r="AJ51" s="76"/>
    </row>
    <row r="52" spans="1:36" ht="12.75" x14ac:dyDescent="0.2">
      <c r="A52" s="94" t="s">
        <v>53</v>
      </c>
      <c r="B52" s="151"/>
      <c r="C52" s="151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1"/>
      <c r="S52" s="151"/>
      <c r="T52" s="151"/>
      <c r="U52" s="151"/>
      <c r="V52" s="151"/>
      <c r="W52" s="151"/>
      <c r="X52" s="153"/>
      <c r="Y52" s="135"/>
      <c r="Z52" s="136"/>
      <c r="AA52" s="136"/>
      <c r="AB52" s="137"/>
      <c r="AC52" s="90"/>
      <c r="AD52" s="100"/>
      <c r="AE52" s="20"/>
      <c r="AF52" s="110"/>
      <c r="AG52" s="110"/>
      <c r="AH52" s="110"/>
      <c r="AI52" s="72"/>
      <c r="AJ52" s="76"/>
    </row>
    <row r="53" spans="1:36" ht="12.75" x14ac:dyDescent="0.2">
      <c r="A53" s="94" t="s">
        <v>30</v>
      </c>
      <c r="B53" s="151"/>
      <c r="C53" s="151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1"/>
      <c r="S53" s="151"/>
      <c r="T53" s="151"/>
      <c r="U53" s="151"/>
      <c r="V53" s="151"/>
      <c r="W53" s="151"/>
      <c r="X53" s="151"/>
      <c r="Y53" s="135"/>
      <c r="Z53" s="136"/>
      <c r="AA53" s="136"/>
      <c r="AB53" s="137"/>
      <c r="AC53" s="95" t="str">
        <f t="shared" ref="AC53:AC55" si="3">IF(ISERROR(AVERAGE($D53:$F53)),"",AVERAGE($D53:$F53))</f>
        <v/>
      </c>
      <c r="AD53" s="100"/>
      <c r="AE53" s="97">
        <f>MAX($B53:$X53)</f>
        <v>0</v>
      </c>
      <c r="AF53" s="2"/>
      <c r="AG53" s="110"/>
      <c r="AH53" s="110"/>
      <c r="AI53" s="72"/>
      <c r="AJ53" s="76"/>
    </row>
    <row r="54" spans="1:36" ht="12.75" x14ac:dyDescent="0.2">
      <c r="A54" s="94" t="s">
        <v>35</v>
      </c>
      <c r="B54" s="151"/>
      <c r="C54" s="151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1"/>
      <c r="S54" s="151"/>
      <c r="T54" s="151"/>
      <c r="U54" s="151"/>
      <c r="V54" s="151"/>
      <c r="W54" s="151"/>
      <c r="X54" s="151"/>
      <c r="Y54" s="135"/>
      <c r="Z54" s="136"/>
      <c r="AA54" s="136"/>
      <c r="AB54" s="137"/>
      <c r="AC54" s="95" t="str">
        <f t="shared" si="3"/>
        <v/>
      </c>
      <c r="AD54" s="100"/>
      <c r="AE54" s="97">
        <f>MAX($B54:$X54)</f>
        <v>0</v>
      </c>
      <c r="AF54" s="110"/>
      <c r="AG54" s="110"/>
      <c r="AH54" s="110"/>
      <c r="AI54" s="72"/>
      <c r="AJ54" s="76"/>
    </row>
    <row r="55" spans="1:36" ht="12.75" x14ac:dyDescent="0.2">
      <c r="A55" s="94" t="s">
        <v>37</v>
      </c>
      <c r="B55" s="151"/>
      <c r="C55" s="151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1"/>
      <c r="S55" s="151"/>
      <c r="T55" s="151"/>
      <c r="U55" s="151"/>
      <c r="V55" s="151"/>
      <c r="W55" s="151"/>
      <c r="X55" s="151"/>
      <c r="Y55" s="135"/>
      <c r="Z55" s="136"/>
      <c r="AA55" s="136"/>
      <c r="AB55" s="137"/>
      <c r="AC55" s="95" t="str">
        <f t="shared" si="3"/>
        <v/>
      </c>
      <c r="AD55" s="100"/>
      <c r="AE55" s="97">
        <f>MAX($B55:$X55)</f>
        <v>0</v>
      </c>
      <c r="AF55" s="2"/>
      <c r="AG55" s="110"/>
      <c r="AH55" s="110"/>
      <c r="AI55" s="72"/>
      <c r="AJ55" s="76"/>
    </row>
    <row r="56" spans="1:36" ht="13.5" thickBot="1" x14ac:dyDescent="0.25">
      <c r="A56" s="94" t="s">
        <v>54</v>
      </c>
      <c r="B56" s="154"/>
      <c r="C56" s="154"/>
      <c r="D56" s="155"/>
      <c r="E56" s="155"/>
      <c r="F56" s="155"/>
      <c r="G56" s="155"/>
      <c r="H56" s="155"/>
      <c r="I56" s="155"/>
      <c r="J56" s="155"/>
      <c r="K56" s="153"/>
      <c r="L56" s="153"/>
      <c r="M56" s="153"/>
      <c r="N56" s="153"/>
      <c r="O56" s="153"/>
      <c r="P56" s="153"/>
      <c r="Q56" s="153"/>
      <c r="R56" s="151"/>
      <c r="S56" s="151"/>
      <c r="T56" s="151"/>
      <c r="U56" s="151"/>
      <c r="V56" s="151"/>
      <c r="W56" s="151"/>
      <c r="X56" s="151"/>
      <c r="Y56" s="135"/>
      <c r="Z56" s="136"/>
      <c r="AA56" s="136"/>
      <c r="AB56" s="137"/>
      <c r="AC56" s="102"/>
      <c r="AD56" s="100"/>
      <c r="AE56" s="103"/>
      <c r="AF56" s="110"/>
      <c r="AG56" s="110"/>
      <c r="AH56" s="110"/>
      <c r="AI56" s="72"/>
      <c r="AJ56" s="76"/>
    </row>
    <row r="57" spans="1:36" ht="12.75" x14ac:dyDescent="0.2">
      <c r="A57" s="106" t="s">
        <v>55</v>
      </c>
      <c r="B57" s="107"/>
      <c r="C57" s="108" t="s">
        <v>56</v>
      </c>
      <c r="D57" s="156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9"/>
      <c r="Y57" s="135"/>
      <c r="Z57" s="136"/>
      <c r="AA57" s="136"/>
      <c r="AB57" s="137"/>
      <c r="AC57" s="109"/>
      <c r="AE57" s="20"/>
      <c r="AF57" s="110"/>
      <c r="AG57" s="110"/>
      <c r="AH57" s="110"/>
      <c r="AI57" s="72"/>
      <c r="AJ57" s="76"/>
    </row>
    <row r="58" spans="1:36" ht="13.5" thickBot="1" x14ac:dyDescent="0.25">
      <c r="A58" s="112"/>
      <c r="B58" s="113"/>
      <c r="C58" s="114" t="s">
        <v>3</v>
      </c>
      <c r="D58" s="157"/>
      <c r="E58" s="115"/>
      <c r="F58" s="116"/>
      <c r="G58" s="116"/>
      <c r="H58" s="116"/>
      <c r="I58" s="116"/>
      <c r="J58" s="116"/>
      <c r="K58" s="116"/>
      <c r="L58" s="116"/>
      <c r="M58" s="116"/>
      <c r="N58" s="117" t="s">
        <v>57</v>
      </c>
      <c r="O58" s="118" t="str">
        <f>IF(D57="","",IF(D57="?", "?", IF(D57=1,"&gt;21",IF(SUM(Q51:W51,Q53:W55)&gt;0,21,IF(SUM(J51:P51,J53:P55)&gt;0,14,IF(SUM(F51:I51,F53:I55)&gt;0,7,IF(SUM(D51,D53:D55)&gt;0,3,1)))))))</f>
        <v/>
      </c>
      <c r="P58" s="119"/>
      <c r="Q58" s="119"/>
      <c r="R58" s="119"/>
      <c r="S58" s="119"/>
      <c r="T58" s="119"/>
      <c r="U58" s="119"/>
      <c r="V58" s="119"/>
      <c r="W58" s="119"/>
      <c r="X58" s="120"/>
      <c r="Y58" s="138"/>
      <c r="Z58" s="139"/>
      <c r="AA58" s="139"/>
      <c r="AB58" s="140"/>
      <c r="AC58" s="121"/>
      <c r="AD58" s="100"/>
      <c r="AE58" s="20"/>
      <c r="AF58" s="110"/>
      <c r="AG58" s="110"/>
      <c r="AH58" s="110"/>
      <c r="AI58" s="72"/>
      <c r="AJ58" s="76"/>
    </row>
    <row r="59" spans="1:36" ht="8.25" customHeight="1" thickBo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90"/>
      <c r="AD59" s="100"/>
      <c r="AE59" s="20"/>
      <c r="AF59" s="110"/>
      <c r="AG59" s="110"/>
      <c r="AH59" s="110"/>
      <c r="AI59" s="72"/>
      <c r="AJ59" s="76"/>
    </row>
    <row r="60" spans="1:36" ht="12.75" x14ac:dyDescent="0.2">
      <c r="A60" s="77"/>
      <c r="B60" s="78" t="s">
        <v>44</v>
      </c>
      <c r="C60" s="79"/>
      <c r="D60" s="80" t="s">
        <v>45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9"/>
      <c r="Y60" s="81" t="s">
        <v>46</v>
      </c>
      <c r="Z60" s="78"/>
      <c r="AA60" s="78"/>
      <c r="AB60" s="78"/>
      <c r="AC60" s="90"/>
      <c r="AD60" s="100"/>
      <c r="AE60" s="20"/>
      <c r="AF60" s="110"/>
      <c r="AG60" s="110"/>
      <c r="AH60" s="110"/>
      <c r="AI60" s="72"/>
      <c r="AJ60" s="76"/>
    </row>
    <row r="61" spans="1:36" ht="12.75" x14ac:dyDescent="0.2">
      <c r="A61" s="86" t="s">
        <v>62</v>
      </c>
      <c r="B61" s="87">
        <v>1</v>
      </c>
      <c r="C61" s="87">
        <v>4</v>
      </c>
      <c r="D61" s="133">
        <v>1</v>
      </c>
      <c r="E61" s="88">
        <v>2</v>
      </c>
      <c r="F61" s="88">
        <v>3</v>
      </c>
      <c r="G61" s="88">
        <v>4</v>
      </c>
      <c r="H61" s="88">
        <v>5</v>
      </c>
      <c r="I61" s="88">
        <v>6</v>
      </c>
      <c r="J61" s="88">
        <v>7</v>
      </c>
      <c r="K61" s="88">
        <v>8</v>
      </c>
      <c r="L61" s="88">
        <v>9</v>
      </c>
      <c r="M61" s="88">
        <v>10</v>
      </c>
      <c r="N61" s="88">
        <v>11</v>
      </c>
      <c r="O61" s="88">
        <v>12</v>
      </c>
      <c r="P61" s="88">
        <v>13</v>
      </c>
      <c r="Q61" s="88">
        <v>14</v>
      </c>
      <c r="R61" s="89">
        <v>15</v>
      </c>
      <c r="S61" s="89">
        <v>16</v>
      </c>
      <c r="T61" s="89">
        <v>17</v>
      </c>
      <c r="U61" s="89">
        <v>18</v>
      </c>
      <c r="V61" s="89">
        <v>19</v>
      </c>
      <c r="W61" s="89">
        <v>20</v>
      </c>
      <c r="X61" s="89">
        <v>21</v>
      </c>
      <c r="Y61" s="135"/>
      <c r="Z61" s="136"/>
      <c r="AA61" s="136"/>
      <c r="AB61" s="137"/>
      <c r="AC61" s="90"/>
      <c r="AD61" s="100"/>
      <c r="AE61" s="20"/>
      <c r="AF61" s="110"/>
      <c r="AG61" s="110"/>
      <c r="AH61" s="110"/>
      <c r="AI61" s="72"/>
      <c r="AJ61" s="76"/>
    </row>
    <row r="62" spans="1:36" ht="12.75" x14ac:dyDescent="0.2">
      <c r="A62" s="94" t="s">
        <v>26</v>
      </c>
      <c r="B62" s="151"/>
      <c r="C62" s="151"/>
      <c r="D62" s="152"/>
      <c r="E62" s="152"/>
      <c r="F62" s="152"/>
      <c r="G62" s="153"/>
      <c r="H62" s="153"/>
      <c r="I62" s="153"/>
      <c r="J62" s="152"/>
      <c r="K62" s="153"/>
      <c r="L62" s="153"/>
      <c r="M62" s="153"/>
      <c r="N62" s="153"/>
      <c r="O62" s="153"/>
      <c r="P62" s="153"/>
      <c r="Q62" s="153"/>
      <c r="R62" s="151"/>
      <c r="S62" s="151"/>
      <c r="T62" s="151"/>
      <c r="U62" s="151"/>
      <c r="V62" s="151"/>
      <c r="W62" s="151"/>
      <c r="X62" s="151"/>
      <c r="Y62" s="135"/>
      <c r="Z62" s="136"/>
      <c r="AA62" s="136"/>
      <c r="AB62" s="137"/>
      <c r="AC62" s="95" t="str">
        <f>IF(ISERROR(AVERAGE($D62:$F62)),"",AVERAGE($D62:$F62))</f>
        <v/>
      </c>
      <c r="AD62" s="96">
        <f>IF(COUNTIF($B62:$X62,4)&gt;0, 1,0)</f>
        <v>0</v>
      </c>
      <c r="AE62" s="97">
        <f>MAX($B62:$X62)</f>
        <v>0</v>
      </c>
      <c r="AF62" s="2"/>
      <c r="AG62" s="2"/>
      <c r="AH62" s="2"/>
      <c r="AI62" s="3"/>
      <c r="AJ62" s="4"/>
    </row>
    <row r="63" spans="1:36" ht="12.75" x14ac:dyDescent="0.2">
      <c r="A63" s="94" t="s">
        <v>53</v>
      </c>
      <c r="B63" s="151"/>
      <c r="C63" s="151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1"/>
      <c r="S63" s="151"/>
      <c r="T63" s="151"/>
      <c r="U63" s="151"/>
      <c r="V63" s="151"/>
      <c r="W63" s="151"/>
      <c r="X63" s="153"/>
      <c r="Y63" s="135"/>
      <c r="Z63" s="136"/>
      <c r="AA63" s="136"/>
      <c r="AB63" s="137"/>
      <c r="AC63" s="90"/>
      <c r="AD63" s="100"/>
      <c r="AE63" s="20"/>
      <c r="AF63" s="2"/>
      <c r="AG63" s="2"/>
      <c r="AH63" s="2"/>
      <c r="AI63" s="3"/>
      <c r="AJ63" s="4"/>
    </row>
    <row r="64" spans="1:36" ht="12.75" x14ac:dyDescent="0.2">
      <c r="A64" s="94" t="s">
        <v>30</v>
      </c>
      <c r="B64" s="151"/>
      <c r="C64" s="151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1"/>
      <c r="S64" s="151"/>
      <c r="T64" s="151"/>
      <c r="U64" s="151"/>
      <c r="V64" s="151"/>
      <c r="W64" s="151"/>
      <c r="X64" s="151"/>
      <c r="Y64" s="135"/>
      <c r="Z64" s="136"/>
      <c r="AA64" s="136"/>
      <c r="AB64" s="137"/>
      <c r="AC64" s="95" t="str">
        <f t="shared" ref="AC64:AC66" si="4">IF(ISERROR(AVERAGE($D64:$F64)),"",AVERAGE($D64:$F64))</f>
        <v/>
      </c>
      <c r="AD64" s="100"/>
      <c r="AE64" s="97">
        <f>MAX($B64:$X64)</f>
        <v>0</v>
      </c>
      <c r="AF64" s="2" t="str">
        <f>IF(AC64="","-",IF(AC64&gt;1.5,"1 irris","k"))</f>
        <v>-</v>
      </c>
      <c r="AG64" s="2"/>
      <c r="AH64" s="2"/>
      <c r="AI64" s="3"/>
      <c r="AJ64" s="4"/>
    </row>
    <row r="65" spans="1:36" ht="12.75" x14ac:dyDescent="0.2">
      <c r="A65" s="94" t="s">
        <v>35</v>
      </c>
      <c r="B65" s="151"/>
      <c r="C65" s="151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1"/>
      <c r="S65" s="151"/>
      <c r="T65" s="151"/>
      <c r="U65" s="151"/>
      <c r="V65" s="151"/>
      <c r="W65" s="151"/>
      <c r="X65" s="151"/>
      <c r="Y65" s="135"/>
      <c r="Z65" s="136"/>
      <c r="AA65" s="136"/>
      <c r="AB65" s="137"/>
      <c r="AC65" s="95" t="str">
        <f t="shared" si="4"/>
        <v/>
      </c>
      <c r="AD65" s="100"/>
      <c r="AE65" s="97">
        <f>MAX($B65:$X65)</f>
        <v>0</v>
      </c>
      <c r="AF65" s="2"/>
      <c r="AG65" s="2"/>
      <c r="AH65" s="2"/>
      <c r="AI65" s="3"/>
      <c r="AJ65" s="4"/>
    </row>
    <row r="66" spans="1:36" ht="12.75" x14ac:dyDescent="0.2">
      <c r="A66" s="94" t="s">
        <v>37</v>
      </c>
      <c r="B66" s="151"/>
      <c r="C66" s="151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1"/>
      <c r="S66" s="151"/>
      <c r="T66" s="151"/>
      <c r="U66" s="151"/>
      <c r="V66" s="151"/>
      <c r="W66" s="151"/>
      <c r="X66" s="151"/>
      <c r="Y66" s="135"/>
      <c r="Z66" s="136"/>
      <c r="AA66" s="136"/>
      <c r="AB66" s="137"/>
      <c r="AC66" s="95" t="str">
        <f t="shared" si="4"/>
        <v/>
      </c>
      <c r="AD66" s="100"/>
      <c r="AE66" s="97">
        <f>MAX($B66:$X66)</f>
        <v>0</v>
      </c>
      <c r="AF66" s="2"/>
      <c r="AG66" s="2"/>
      <c r="AH66" s="2"/>
      <c r="AI66" s="3"/>
      <c r="AJ66" s="4"/>
    </row>
    <row r="67" spans="1:36" ht="13.5" thickBot="1" x14ac:dyDescent="0.25">
      <c r="A67" s="94" t="s">
        <v>54</v>
      </c>
      <c r="B67" s="154"/>
      <c r="C67" s="154"/>
      <c r="D67" s="155"/>
      <c r="E67" s="155"/>
      <c r="F67" s="155"/>
      <c r="G67" s="155"/>
      <c r="H67" s="155"/>
      <c r="I67" s="155"/>
      <c r="J67" s="155"/>
      <c r="K67" s="153"/>
      <c r="L67" s="153"/>
      <c r="M67" s="153"/>
      <c r="N67" s="153"/>
      <c r="O67" s="153"/>
      <c r="P67" s="153"/>
      <c r="Q67" s="153"/>
      <c r="R67" s="151"/>
      <c r="S67" s="151"/>
      <c r="T67" s="151"/>
      <c r="U67" s="151"/>
      <c r="V67" s="151"/>
      <c r="W67" s="151"/>
      <c r="X67" s="151"/>
      <c r="Y67" s="135"/>
      <c r="Z67" s="136"/>
      <c r="AA67" s="136"/>
      <c r="AB67" s="137"/>
      <c r="AC67" s="102"/>
      <c r="AD67" s="100"/>
      <c r="AE67" s="103"/>
      <c r="AF67" s="2"/>
      <c r="AG67" s="2"/>
      <c r="AH67" s="2"/>
      <c r="AI67" s="3"/>
      <c r="AJ67" s="4"/>
    </row>
    <row r="68" spans="1:36" ht="12.75" x14ac:dyDescent="0.2">
      <c r="A68" s="106" t="s">
        <v>55</v>
      </c>
      <c r="B68" s="107"/>
      <c r="C68" s="108" t="s">
        <v>56</v>
      </c>
      <c r="D68" s="156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9"/>
      <c r="Y68" s="135"/>
      <c r="Z68" s="136"/>
      <c r="AA68" s="136"/>
      <c r="AB68" s="137"/>
      <c r="AC68" s="109"/>
      <c r="AE68" s="20"/>
      <c r="AF68" s="2"/>
      <c r="AG68" s="2"/>
      <c r="AH68" s="2"/>
      <c r="AI68" s="3"/>
      <c r="AJ68" s="4"/>
    </row>
    <row r="69" spans="1:36" ht="13.5" thickBot="1" x14ac:dyDescent="0.25">
      <c r="A69" s="112"/>
      <c r="B69" s="113"/>
      <c r="C69" s="114" t="s">
        <v>3</v>
      </c>
      <c r="D69" s="157"/>
      <c r="E69" s="115"/>
      <c r="F69" s="116"/>
      <c r="G69" s="116"/>
      <c r="H69" s="116"/>
      <c r="I69" s="116"/>
      <c r="J69" s="116"/>
      <c r="K69" s="116"/>
      <c r="L69" s="116"/>
      <c r="M69" s="116"/>
      <c r="N69" s="117" t="s">
        <v>57</v>
      </c>
      <c r="O69" s="118" t="str">
        <f>IF(D68="","",IF(D68="?", "?", IF(D68=1,"&gt;21",IF(SUM(Q62:W62,Q64:W66)&gt;0,21,IF(SUM(J62:P62,J64:P66)&gt;0,14,IF(SUM(F62:I62,F64:I66)&gt;0,7,IF(SUM(D62,D64:D66)&gt;0,3,1)))))))</f>
        <v/>
      </c>
      <c r="P69" s="119"/>
      <c r="Q69" s="119"/>
      <c r="R69" s="119"/>
      <c r="S69" s="119"/>
      <c r="T69" s="119"/>
      <c r="U69" s="119"/>
      <c r="V69" s="119"/>
      <c r="W69" s="119"/>
      <c r="X69" s="120"/>
      <c r="Y69" s="138"/>
      <c r="Z69" s="139"/>
      <c r="AA69" s="139"/>
      <c r="AB69" s="140"/>
      <c r="AC69" s="121"/>
      <c r="AD69" s="100"/>
      <c r="AE69" s="20"/>
      <c r="AF69" s="2"/>
      <c r="AG69" s="2"/>
      <c r="AH69" s="2"/>
      <c r="AI69" s="3"/>
      <c r="AJ69" s="4"/>
    </row>
    <row r="70" spans="1:36" ht="8.25" customHeight="1" thickBo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90"/>
      <c r="AD70" s="100"/>
      <c r="AE70" s="20"/>
      <c r="AF70" s="2"/>
      <c r="AG70" s="2"/>
      <c r="AH70" s="2"/>
      <c r="AI70" s="3"/>
      <c r="AJ70" s="4"/>
    </row>
    <row r="71" spans="1:36" ht="12.75" x14ac:dyDescent="0.2">
      <c r="A71" s="77"/>
      <c r="B71" s="78" t="s">
        <v>44</v>
      </c>
      <c r="C71" s="79"/>
      <c r="D71" s="80" t="s">
        <v>45</v>
      </c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9"/>
      <c r="Y71" s="81" t="s">
        <v>46</v>
      </c>
      <c r="Z71" s="78"/>
      <c r="AA71" s="78"/>
      <c r="AB71" s="78"/>
      <c r="AC71" s="90"/>
      <c r="AD71" s="100"/>
      <c r="AE71" s="20"/>
      <c r="AF71" s="2"/>
      <c r="AG71" s="2"/>
      <c r="AH71" s="2"/>
      <c r="AI71" s="3"/>
      <c r="AJ71" s="4"/>
    </row>
    <row r="72" spans="1:36" ht="12.75" x14ac:dyDescent="0.2">
      <c r="A72" s="86" t="s">
        <v>63</v>
      </c>
      <c r="B72" s="87">
        <v>1</v>
      </c>
      <c r="C72" s="87">
        <v>4</v>
      </c>
      <c r="D72" s="133">
        <v>1</v>
      </c>
      <c r="E72" s="88">
        <v>2</v>
      </c>
      <c r="F72" s="88">
        <v>3</v>
      </c>
      <c r="G72" s="88">
        <v>4</v>
      </c>
      <c r="H72" s="88">
        <v>5</v>
      </c>
      <c r="I72" s="88">
        <v>6</v>
      </c>
      <c r="J72" s="88">
        <v>7</v>
      </c>
      <c r="K72" s="88">
        <v>8</v>
      </c>
      <c r="L72" s="88">
        <v>9</v>
      </c>
      <c r="M72" s="88">
        <v>10</v>
      </c>
      <c r="N72" s="88">
        <v>11</v>
      </c>
      <c r="O72" s="88">
        <v>12</v>
      </c>
      <c r="P72" s="88">
        <v>13</v>
      </c>
      <c r="Q72" s="88">
        <v>14</v>
      </c>
      <c r="R72" s="89">
        <v>15</v>
      </c>
      <c r="S72" s="89">
        <v>16</v>
      </c>
      <c r="T72" s="89">
        <v>17</v>
      </c>
      <c r="U72" s="89">
        <v>18</v>
      </c>
      <c r="V72" s="89">
        <v>19</v>
      </c>
      <c r="W72" s="89">
        <v>20</v>
      </c>
      <c r="X72" s="89">
        <v>21</v>
      </c>
      <c r="Y72" s="135"/>
      <c r="Z72" s="136"/>
      <c r="AA72" s="136"/>
      <c r="AB72" s="137"/>
      <c r="AC72" s="90"/>
      <c r="AD72" s="100"/>
      <c r="AE72" s="20"/>
      <c r="AF72" s="2"/>
      <c r="AG72" s="2"/>
      <c r="AH72" s="2"/>
      <c r="AI72" s="3"/>
      <c r="AJ72" s="4"/>
    </row>
    <row r="73" spans="1:36" ht="12.75" x14ac:dyDescent="0.2">
      <c r="A73" s="94" t="s">
        <v>26</v>
      </c>
      <c r="B73" s="151"/>
      <c r="C73" s="151"/>
      <c r="D73" s="152"/>
      <c r="E73" s="152"/>
      <c r="F73" s="152"/>
      <c r="G73" s="153"/>
      <c r="H73" s="153"/>
      <c r="I73" s="153"/>
      <c r="J73" s="152"/>
      <c r="K73" s="153"/>
      <c r="L73" s="153"/>
      <c r="M73" s="153"/>
      <c r="N73" s="153"/>
      <c r="O73" s="153"/>
      <c r="P73" s="153"/>
      <c r="Q73" s="153"/>
      <c r="R73" s="151"/>
      <c r="S73" s="151"/>
      <c r="T73" s="151"/>
      <c r="U73" s="151"/>
      <c r="V73" s="151"/>
      <c r="W73" s="151"/>
      <c r="X73" s="153"/>
      <c r="Y73" s="135"/>
      <c r="Z73" s="136"/>
      <c r="AA73" s="136"/>
      <c r="AB73" s="137"/>
      <c r="AC73" s="95" t="str">
        <f>IF(ISERROR(AVERAGE($D73:$F73)),"",AVERAGE($D73:$F73))</f>
        <v/>
      </c>
      <c r="AD73" s="96">
        <f>IF(COUNTIF($B73:$X73,4)&gt;0, 1,0)</f>
        <v>0</v>
      </c>
      <c r="AE73" s="97">
        <f>MAX($B73:$X73)</f>
        <v>0</v>
      </c>
      <c r="AF73" s="2"/>
      <c r="AG73" s="2"/>
      <c r="AH73" s="2"/>
      <c r="AI73" s="3"/>
      <c r="AJ73" s="4"/>
    </row>
    <row r="74" spans="1:36" ht="12.75" x14ac:dyDescent="0.2">
      <c r="A74" s="94" t="s">
        <v>53</v>
      </c>
      <c r="B74" s="151"/>
      <c r="C74" s="151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1"/>
      <c r="S74" s="151"/>
      <c r="T74" s="151"/>
      <c r="U74" s="151"/>
      <c r="V74" s="151"/>
      <c r="W74" s="151"/>
      <c r="X74" s="151"/>
      <c r="Y74" s="135"/>
      <c r="Z74" s="136"/>
      <c r="AA74" s="136"/>
      <c r="AB74" s="137"/>
      <c r="AC74" s="90"/>
      <c r="AD74" s="100"/>
      <c r="AE74" s="20"/>
      <c r="AF74" s="2"/>
      <c r="AG74" s="2"/>
      <c r="AH74" s="2"/>
      <c r="AI74" s="3"/>
      <c r="AJ74" s="4"/>
    </row>
    <row r="75" spans="1:36" ht="12.75" x14ac:dyDescent="0.2">
      <c r="A75" s="94" t="s">
        <v>30</v>
      </c>
      <c r="B75" s="151"/>
      <c r="C75" s="151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1"/>
      <c r="S75" s="151"/>
      <c r="T75" s="151"/>
      <c r="U75" s="151"/>
      <c r="V75" s="151"/>
      <c r="W75" s="151"/>
      <c r="X75" s="151"/>
      <c r="Y75" s="135"/>
      <c r="Z75" s="136"/>
      <c r="AA75" s="136"/>
      <c r="AB75" s="137"/>
      <c r="AC75" s="95" t="str">
        <f t="shared" ref="AC75:AC77" si="5">IF(ISERROR(AVERAGE($D75:$F75)),"",AVERAGE($D75:$F75))</f>
        <v/>
      </c>
      <c r="AD75" s="100"/>
      <c r="AE75" s="97">
        <f>MAX($B75:$X75)</f>
        <v>0</v>
      </c>
      <c r="AF75" s="2"/>
      <c r="AG75" s="2"/>
      <c r="AH75" s="2"/>
      <c r="AI75" s="3"/>
      <c r="AJ75" s="4"/>
    </row>
    <row r="76" spans="1:36" ht="12.75" x14ac:dyDescent="0.2">
      <c r="A76" s="94" t="s">
        <v>35</v>
      </c>
      <c r="B76" s="151"/>
      <c r="C76" s="151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1"/>
      <c r="S76" s="151"/>
      <c r="T76" s="151"/>
      <c r="U76" s="151"/>
      <c r="V76" s="151"/>
      <c r="W76" s="151"/>
      <c r="X76" s="151"/>
      <c r="Y76" s="135"/>
      <c r="Z76" s="136"/>
      <c r="AA76" s="136"/>
      <c r="AB76" s="137"/>
      <c r="AC76" s="95" t="str">
        <f t="shared" si="5"/>
        <v/>
      </c>
      <c r="AD76" s="100"/>
      <c r="AE76" s="97">
        <f>MAX($B76:$X76)</f>
        <v>0</v>
      </c>
      <c r="AF76" s="2"/>
      <c r="AG76" s="2"/>
      <c r="AH76" s="2"/>
      <c r="AI76" s="3"/>
      <c r="AJ76" s="4"/>
    </row>
    <row r="77" spans="1:36" ht="12.75" x14ac:dyDescent="0.2">
      <c r="A77" s="94" t="s">
        <v>37</v>
      </c>
      <c r="B77" s="151"/>
      <c r="C77" s="151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1"/>
      <c r="S77" s="151"/>
      <c r="T77" s="151"/>
      <c r="U77" s="151"/>
      <c r="V77" s="151"/>
      <c r="W77" s="151"/>
      <c r="X77" s="151"/>
      <c r="Y77" s="135"/>
      <c r="Z77" s="136"/>
      <c r="AA77" s="136"/>
      <c r="AB77" s="137"/>
      <c r="AC77" s="95" t="str">
        <f t="shared" si="5"/>
        <v/>
      </c>
      <c r="AD77" s="100"/>
      <c r="AE77" s="97">
        <f>MAX($B77:$X77)</f>
        <v>0</v>
      </c>
      <c r="AF77" s="2"/>
      <c r="AG77" s="2"/>
      <c r="AH77" s="2"/>
      <c r="AI77" s="3"/>
      <c r="AJ77" s="4"/>
    </row>
    <row r="78" spans="1:36" ht="13.5" thickBot="1" x14ac:dyDescent="0.25">
      <c r="A78" s="94" t="s">
        <v>54</v>
      </c>
      <c r="B78" s="154"/>
      <c r="C78" s="154"/>
      <c r="D78" s="155"/>
      <c r="E78" s="155"/>
      <c r="F78" s="155"/>
      <c r="G78" s="155"/>
      <c r="H78" s="155"/>
      <c r="I78" s="155"/>
      <c r="J78" s="155"/>
      <c r="K78" s="153"/>
      <c r="L78" s="153"/>
      <c r="M78" s="153"/>
      <c r="N78" s="153"/>
      <c r="O78" s="153"/>
      <c r="P78" s="153"/>
      <c r="Q78" s="153"/>
      <c r="R78" s="151"/>
      <c r="S78" s="151"/>
      <c r="T78" s="151"/>
      <c r="U78" s="151"/>
      <c r="V78" s="151"/>
      <c r="W78" s="151"/>
      <c r="X78" s="151"/>
      <c r="Y78" s="135"/>
      <c r="Z78" s="136"/>
      <c r="AA78" s="136"/>
      <c r="AB78" s="137"/>
      <c r="AC78" s="126"/>
      <c r="AD78" s="127"/>
      <c r="AE78" s="103"/>
      <c r="AF78" s="2"/>
      <c r="AG78" s="2"/>
      <c r="AH78" s="2"/>
      <c r="AI78" s="3"/>
      <c r="AJ78" s="4"/>
    </row>
    <row r="79" spans="1:36" ht="12.75" x14ac:dyDescent="0.2">
      <c r="A79" s="106" t="s">
        <v>55</v>
      </c>
      <c r="B79" s="107"/>
      <c r="C79" s="108" t="s">
        <v>56</v>
      </c>
      <c r="D79" s="156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9"/>
      <c r="Y79" s="135"/>
      <c r="Z79" s="136"/>
      <c r="AA79" s="136"/>
      <c r="AB79" s="137"/>
      <c r="AC79" s="128"/>
      <c r="AE79" s="20"/>
      <c r="AF79" s="2"/>
      <c r="AG79" s="2"/>
      <c r="AH79" s="2"/>
      <c r="AI79" s="3"/>
      <c r="AJ79" s="4"/>
    </row>
    <row r="80" spans="1:36" ht="13.5" thickBot="1" x14ac:dyDescent="0.25">
      <c r="A80" s="112"/>
      <c r="B80" s="113"/>
      <c r="C80" s="114" t="s">
        <v>3</v>
      </c>
      <c r="D80" s="157"/>
      <c r="E80" s="115"/>
      <c r="F80" s="116"/>
      <c r="G80" s="116"/>
      <c r="H80" s="116"/>
      <c r="I80" s="116"/>
      <c r="J80" s="116"/>
      <c r="K80" s="116"/>
      <c r="L80" s="116"/>
      <c r="M80" s="116"/>
      <c r="N80" s="117" t="s">
        <v>57</v>
      </c>
      <c r="O80" s="118" t="str">
        <f>IF(D79="","",IF(D79="?", "?", IF(D79=1,"&gt;21",IF(SUM(Q73:W73,Q75:W77)&gt;0,21,IF(SUM(J73:P73,J75:P77)&gt;0,14,IF(SUM(F73:I73,F75:I77)&gt;0,7,IF(SUM(D73,D75:D77)&gt;0,3,1)))))))</f>
        <v/>
      </c>
      <c r="P80" s="119"/>
      <c r="Q80" s="119"/>
      <c r="R80" s="119"/>
      <c r="S80" s="119"/>
      <c r="T80" s="119"/>
      <c r="U80" s="119"/>
      <c r="V80" s="119"/>
      <c r="W80" s="119"/>
      <c r="X80" s="120"/>
      <c r="Y80" s="138"/>
      <c r="Z80" s="139"/>
      <c r="AA80" s="139"/>
      <c r="AB80" s="140"/>
      <c r="AC80" s="129"/>
      <c r="AD80" s="130"/>
      <c r="AE80" s="131"/>
      <c r="AF80" s="119"/>
      <c r="AG80" s="119"/>
      <c r="AH80" s="119"/>
      <c r="AI80" s="119"/>
      <c r="AJ80" s="132"/>
    </row>
    <row r="81" spans="1:1" s="5" customFormat="1" x14ac:dyDescent="0.2"/>
    <row r="82" spans="1:1" s="5" customFormat="1" ht="12.75" x14ac:dyDescent="0.2">
      <c r="A82" s="134" t="s">
        <v>67</v>
      </c>
    </row>
    <row r="83" spans="1:1" s="5" customFormat="1" x14ac:dyDescent="0.2"/>
    <row r="84" spans="1:1" s="5" customFormat="1" x14ac:dyDescent="0.2"/>
    <row r="85" spans="1:1" s="5" customFormat="1" x14ac:dyDescent="0.2"/>
    <row r="86" spans="1:1" s="5" customFormat="1" x14ac:dyDescent="0.2"/>
    <row r="87" spans="1:1" s="5" customFormat="1" x14ac:dyDescent="0.2"/>
  </sheetData>
  <sheetProtection password="8711" sheet="1" objects="1" scenarios="1" selectLockedCells="1"/>
  <mergeCells count="13">
    <mergeCell ref="Y72:AB80"/>
    <mergeCell ref="B2:C2"/>
    <mergeCell ref="Y17:AB25"/>
    <mergeCell ref="Y28:AB36"/>
    <mergeCell ref="Y39:AB47"/>
    <mergeCell ref="Y50:AB58"/>
    <mergeCell ref="Y61:AB69"/>
    <mergeCell ref="H9:I9"/>
    <mergeCell ref="H3:I3"/>
    <mergeCell ref="H4:I4"/>
    <mergeCell ref="H6:I6"/>
    <mergeCell ref="H7:I7"/>
    <mergeCell ref="H8:I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 Adriaens</dc:creator>
  <cp:lastModifiedBy>João Barroso</cp:lastModifiedBy>
  <dcterms:created xsi:type="dcterms:W3CDTF">2013-05-30T06:52:57Z</dcterms:created>
  <dcterms:modified xsi:type="dcterms:W3CDTF">2013-05-31T13:16:45Z</dcterms:modified>
</cp:coreProperties>
</file>